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4\"/>
    </mc:Choice>
  </mc:AlternateContent>
  <xr:revisionPtr revIDLastSave="0" documentId="13_ncr:1_{E9DED1E0-1451-4126-A471-977114E49B64}" xr6:coauthVersionLast="47" xr6:coauthVersionMax="47" xr10:uidLastSave="{00000000-0000-0000-0000-000000000000}"/>
  <bookViews>
    <workbookView xWindow="29730" yWindow="1065" windowWidth="21600" windowHeight="12735" tabRatio="694" xr2:uid="{00000000-000D-0000-FFFF-FFFF00000000}"/>
  </bookViews>
  <sheets>
    <sheet name="2024" sheetId="44" r:id="rId1"/>
    <sheet name="2023" sheetId="43" r:id="rId2"/>
    <sheet name="2022" sheetId="42" r:id="rId3"/>
    <sheet name="2021" sheetId="41" r:id="rId4"/>
    <sheet name="2020" sheetId="40" r:id="rId5"/>
    <sheet name="2019" sheetId="39" r:id="rId6"/>
    <sheet name="2018" sheetId="38" r:id="rId7"/>
    <sheet name="2017" sheetId="36" r:id="rId8"/>
    <sheet name="2016" sheetId="35" r:id="rId9"/>
    <sheet name="2015" sheetId="34" r:id="rId10"/>
    <sheet name="2014" sheetId="33" r:id="rId11"/>
    <sheet name="2013" sheetId="32" r:id="rId12"/>
    <sheet name="2012" sheetId="31" r:id="rId13"/>
    <sheet name="2011" sheetId="30" r:id="rId14"/>
    <sheet name="2010" sheetId="29" r:id="rId15"/>
    <sheet name="2009" sheetId="28" r:id="rId16"/>
    <sheet name="2008" sheetId="27" r:id="rId17"/>
    <sheet name="2007" sheetId="26" r:id="rId18"/>
    <sheet name="2006" sheetId="25" r:id="rId19"/>
    <sheet name="2005" sheetId="24" r:id="rId20"/>
    <sheet name="2004" sheetId="23" r:id="rId21"/>
    <sheet name="2003" sheetId="22" r:id="rId22"/>
    <sheet name="2002" sheetId="21" r:id="rId23"/>
    <sheet name="2001" sheetId="20" r:id="rId24"/>
    <sheet name="2000" sheetId="19" r:id="rId25"/>
    <sheet name="1999" sheetId="1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4" l="1"/>
  <c r="K16" i="44"/>
  <c r="I16" i="44"/>
  <c r="H16" i="44"/>
  <c r="G16" i="44"/>
  <c r="E16" i="44"/>
  <c r="D16" i="44"/>
  <c r="C16" i="44"/>
  <c r="B16" i="44"/>
  <c r="I16" i="43"/>
  <c r="H16" i="43"/>
  <c r="G16" i="43"/>
  <c r="E16" i="43"/>
  <c r="C16" i="43"/>
  <c r="B16" i="43"/>
  <c r="G16" i="42"/>
  <c r="H16" i="42"/>
  <c r="I16" i="42"/>
  <c r="C16" i="42"/>
  <c r="D16" i="42"/>
  <c r="E16" i="42"/>
  <c r="B16" i="42"/>
  <c r="D15" i="42"/>
  <c r="D14" i="42"/>
  <c r="D13" i="42"/>
  <c r="B12" i="42"/>
  <c r="D12" i="42"/>
  <c r="D11" i="42"/>
  <c r="B11" i="42"/>
  <c r="B10" i="42"/>
  <c r="D10" i="42"/>
  <c r="D9" i="42"/>
  <c r="B9" i="42"/>
  <c r="B8" i="42"/>
  <c r="D8" i="42"/>
  <c r="D7" i="42"/>
  <c r="B7" i="42"/>
  <c r="B6" i="42"/>
  <c r="D6" i="42"/>
  <c r="D5" i="42"/>
  <c r="B5" i="42"/>
  <c r="B4" i="42"/>
  <c r="D4" i="42"/>
  <c r="I16" i="41"/>
  <c r="H16" i="41"/>
  <c r="G16" i="41"/>
  <c r="E16" i="41"/>
  <c r="D16" i="41"/>
  <c r="C16" i="41"/>
  <c r="B16" i="41"/>
  <c r="B16" i="40"/>
  <c r="I16" i="40"/>
  <c r="H16" i="40"/>
  <c r="G16" i="40"/>
  <c r="E16" i="40"/>
  <c r="D16" i="40"/>
  <c r="C16" i="40"/>
  <c r="I16" i="39"/>
  <c r="H16" i="39"/>
  <c r="G16" i="39"/>
  <c r="E16" i="39"/>
  <c r="D16" i="39"/>
  <c r="C16" i="39"/>
  <c r="B16" i="39"/>
  <c r="I16" i="34"/>
  <c r="H16" i="34"/>
  <c r="G16" i="34"/>
  <c r="E16" i="34"/>
  <c r="D16" i="34"/>
  <c r="C16" i="34"/>
  <c r="B16" i="34"/>
  <c r="I16" i="33"/>
  <c r="H16" i="33"/>
  <c r="G16" i="33"/>
  <c r="E16" i="33"/>
  <c r="D16" i="33"/>
  <c r="C16" i="33"/>
  <c r="B16" i="33"/>
  <c r="I16" i="32"/>
  <c r="H16" i="32"/>
  <c r="G16" i="32"/>
  <c r="E16" i="32"/>
  <c r="D16" i="32"/>
  <c r="C16" i="32"/>
  <c r="B16" i="32"/>
  <c r="I16" i="31"/>
  <c r="H16" i="31"/>
  <c r="G16" i="31"/>
  <c r="E16" i="31"/>
  <c r="C16" i="31"/>
  <c r="B16" i="31"/>
  <c r="D9" i="31"/>
  <c r="D16" i="31"/>
  <c r="I16" i="30"/>
  <c r="H16" i="30"/>
  <c r="G16" i="30"/>
  <c r="E16" i="30"/>
  <c r="D16" i="30"/>
  <c r="C16" i="30"/>
  <c r="B16" i="30"/>
  <c r="I16" i="29"/>
  <c r="H16" i="29"/>
  <c r="G16" i="29"/>
  <c r="E16" i="29"/>
  <c r="D16" i="29"/>
  <c r="C16" i="29"/>
  <c r="B16" i="29"/>
  <c r="I16" i="28"/>
  <c r="H16" i="28"/>
  <c r="G16" i="28"/>
  <c r="E16" i="28"/>
  <c r="D16" i="28"/>
  <c r="C16" i="28"/>
  <c r="B16" i="28"/>
  <c r="G16" i="27"/>
  <c r="E16" i="27"/>
  <c r="C16" i="27"/>
  <c r="B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16" i="27"/>
  <c r="G16" i="26"/>
  <c r="E16" i="26"/>
  <c r="D16" i="26"/>
  <c r="C16" i="26"/>
  <c r="B16" i="26"/>
  <c r="G16" i="25"/>
  <c r="E16" i="25"/>
  <c r="D16" i="25"/>
  <c r="C16" i="25"/>
  <c r="B16" i="25"/>
  <c r="G16" i="24"/>
  <c r="E16" i="24"/>
  <c r="D16" i="24"/>
  <c r="C16" i="24"/>
  <c r="B16" i="24"/>
  <c r="G16" i="23"/>
  <c r="E16" i="23"/>
  <c r="D16" i="23"/>
  <c r="C16" i="23"/>
  <c r="B16" i="23"/>
  <c r="G16" i="22"/>
  <c r="E16" i="22"/>
  <c r="D16" i="22"/>
  <c r="C16" i="22"/>
  <c r="B16" i="22"/>
  <c r="G16" i="21"/>
  <c r="E16" i="21"/>
  <c r="D16" i="21"/>
  <c r="C5" i="21"/>
  <c r="C16" i="21"/>
  <c r="B5" i="21"/>
  <c r="B16" i="21"/>
  <c r="C4" i="21"/>
  <c r="B4" i="21"/>
  <c r="G16" i="20"/>
  <c r="E16" i="20"/>
  <c r="D15" i="20"/>
  <c r="B15" i="20"/>
  <c r="D14" i="20"/>
  <c r="C14" i="20"/>
  <c r="B14" i="20"/>
  <c r="D13" i="20"/>
  <c r="B13" i="20"/>
  <c r="D12" i="20"/>
  <c r="C12" i="20"/>
  <c r="C16" i="20"/>
  <c r="B12" i="20"/>
  <c r="D11" i="20"/>
  <c r="C11" i="20"/>
  <c r="B11" i="20"/>
  <c r="D10" i="20"/>
  <c r="C10" i="20"/>
  <c r="B10" i="20"/>
  <c r="D9" i="20"/>
  <c r="B9" i="20"/>
  <c r="D8" i="20"/>
  <c r="B8" i="20"/>
  <c r="D7" i="20"/>
  <c r="B7" i="20"/>
  <c r="D6" i="20"/>
  <c r="B6" i="20"/>
  <c r="D5" i="20"/>
  <c r="D16" i="20"/>
  <c r="B5" i="20"/>
  <c r="B16" i="20"/>
  <c r="D4" i="20"/>
  <c r="B4" i="20"/>
  <c r="G16" i="19"/>
  <c r="E16" i="19"/>
  <c r="D16" i="19"/>
  <c r="C16" i="19"/>
  <c r="B16" i="19"/>
  <c r="G16" i="18"/>
  <c r="E16" i="18"/>
  <c r="D16" i="18"/>
  <c r="C16" i="18"/>
  <c r="B16" i="18"/>
  <c r="D16" i="43" l="1"/>
</calcChain>
</file>

<file path=xl/sharedStrings.xml><?xml version="1.0" encoding="utf-8"?>
<sst xmlns="http://schemas.openxmlformats.org/spreadsheetml/2006/main" count="566" uniqueCount="29">
  <si>
    <t>Annual</t>
  </si>
  <si>
    <t>April</t>
  </si>
  <si>
    <t>August</t>
  </si>
  <si>
    <t>Cigarette Tax</t>
  </si>
  <si>
    <t>December</t>
  </si>
  <si>
    <t>Face Value</t>
  </si>
  <si>
    <t>February</t>
  </si>
  <si>
    <t>January</t>
  </si>
  <si>
    <t>July</t>
  </si>
  <si>
    <t>June</t>
  </si>
  <si>
    <t>March</t>
  </si>
  <si>
    <t>May</t>
  </si>
  <si>
    <t>Net Tax</t>
  </si>
  <si>
    <t>November</t>
  </si>
  <si>
    <t>October</t>
  </si>
  <si>
    <t>Packs of 20</t>
  </si>
  <si>
    <t>Packs of 25</t>
  </si>
  <si>
    <t>September</t>
  </si>
  <si>
    <t>Tobacco Tax</t>
  </si>
  <si>
    <r>
      <t xml:space="preserve">October </t>
    </r>
    <r>
      <rPr>
        <vertAlign val="superscript"/>
        <sz val="10"/>
        <rFont val="Times New Roman"/>
        <family val="1"/>
      </rPr>
      <t>1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</si>
  <si>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Packs of 20 taxed at 64¢ and packs of 25 taxed at 80¢ effective October 1, 2002.</t>
    </r>
  </si>
  <si>
    <r>
      <t xml:space="preserve">Annual </t>
    </r>
    <r>
      <rPr>
        <b/>
        <vertAlign val="superscript"/>
        <sz val="10"/>
        <rFont val="Times New Roman"/>
        <family val="1"/>
      </rPr>
      <t>1</t>
    </r>
  </si>
  <si>
    <t>Total Tax</t>
  </si>
  <si>
    <t>Non Snuff</t>
  </si>
  <si>
    <t>Snuff</t>
  </si>
  <si>
    <t>-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</si>
  <si>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Packs of 20 taxed at 34¢ and packs of 25 taxed at 42.5¢ effective July 1, 1993.</t>
    </r>
  </si>
  <si>
    <t>ENDS &lt;=3ml</t>
  </si>
  <si>
    <t>ENDS  &gt; 3ml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</si>
</sst>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\ #,##0"/>
    <numFmt numFmtId="165" formatCode="&quot;$&quot;#,##0"/>
    <numFmt numFmtId="166" formatCode="&quot;$&quot;#,##0.00"/>
    <numFmt numFmtId="167" formatCode="&quot;$&quot;\ #,##0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9"/>
      </bottom>
      <diagonal/>
    </border>
  </borders>
  <cellStyleXfs count="8">
    <xf numFmtId="0" fontId="0" fillId="0" borderId="0"/>
    <xf numFmtId="3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5" fontId="4" fillId="0" borderId="0" xfId="0" applyNumberFormat="1" applyFont="1"/>
    <xf numFmtId="0" fontId="5" fillId="0" borderId="2" xfId="0" applyFont="1" applyBorder="1"/>
    <xf numFmtId="166" fontId="4" fillId="0" borderId="0" xfId="0" applyNumberFormat="1" applyFont="1"/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 indent="1"/>
    </xf>
    <xf numFmtId="167" fontId="4" fillId="0" borderId="0" xfId="0" applyNumberFormat="1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164" fontId="5" fillId="0" borderId="2" xfId="0" applyNumberFormat="1" applyFont="1" applyBorder="1" applyAlignment="1">
      <alignment horizontal="right" indent="1"/>
    </xf>
    <xf numFmtId="167" fontId="5" fillId="0" borderId="2" xfId="0" applyNumberFormat="1" applyFont="1" applyBorder="1" applyAlignment="1">
      <alignment horizontal="right" indent="1"/>
    </xf>
    <xf numFmtId="167" fontId="5" fillId="0" borderId="0" xfId="0" applyNumberFormat="1" applyFont="1"/>
    <xf numFmtId="0" fontId="4" fillId="2" borderId="0" xfId="0" applyFont="1" applyFill="1"/>
    <xf numFmtId="3" fontId="4" fillId="2" borderId="0" xfId="0" applyNumberFormat="1" applyFont="1" applyFill="1" applyAlignment="1">
      <alignment horizontal="right" indent="1"/>
    </xf>
    <xf numFmtId="164" fontId="4" fillId="2" borderId="0" xfId="0" applyNumberFormat="1" applyFont="1" applyFill="1" applyAlignment="1">
      <alignment horizontal="right" indent="1"/>
    </xf>
    <xf numFmtId="167" fontId="4" fillId="2" borderId="0" xfId="0" applyNumberFormat="1" applyFont="1" applyFill="1" applyAlignment="1">
      <alignment horizontal="right" indent="1"/>
    </xf>
    <xf numFmtId="164" fontId="5" fillId="0" borderId="0" xfId="0" applyNumberFormat="1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3" fontId="5" fillId="0" borderId="3" xfId="0" applyNumberFormat="1" applyFont="1" applyBorder="1" applyAlignment="1">
      <alignment horizontal="right" indent="1"/>
    </xf>
    <xf numFmtId="164" fontId="5" fillId="0" borderId="3" xfId="0" applyNumberFormat="1" applyFont="1" applyBorder="1" applyAlignment="1">
      <alignment horizontal="right" indent="1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B9D9-C7B0-4550-8DBF-0278F006CA61}">
  <dimension ref="A1:K17"/>
  <sheetViews>
    <sheetView tabSelected="1" workbookViewId="0">
      <selection activeCell="H23" sqref="H23"/>
    </sheetView>
  </sheetViews>
  <sheetFormatPr defaultRowHeight="12.75" x14ac:dyDescent="0.2"/>
  <cols>
    <col min="1" max="1" width="12.7109375" customWidth="1"/>
    <col min="2" max="2" width="11.7109375" customWidth="1"/>
    <col min="3" max="3" width="11.42578125" customWidth="1"/>
    <col min="4" max="4" width="15.42578125" customWidth="1"/>
    <col min="5" max="5" width="13.42578125" customWidth="1"/>
    <col min="6" max="6" width="12.5703125" customWidth="1"/>
    <col min="7" max="7" width="13.85546875" customWidth="1"/>
    <col min="8" max="9" width="12.7109375" customWidth="1"/>
    <col min="10" max="10" width="11.85546875" customWidth="1"/>
    <col min="11" max="11" width="12.42578125" customWidth="1"/>
  </cols>
  <sheetData>
    <row r="1" spans="1:11" x14ac:dyDescent="0.2">
      <c r="A1" s="1"/>
      <c r="B1" s="26" t="s">
        <v>3</v>
      </c>
      <c r="C1" s="26"/>
      <c r="D1" s="26"/>
      <c r="E1" s="26"/>
      <c r="F1" s="1"/>
      <c r="G1" s="27" t="s">
        <v>18</v>
      </c>
      <c r="H1" s="27"/>
      <c r="I1" s="27"/>
    </row>
    <row r="2" spans="1:11" x14ac:dyDescent="0.2">
      <c r="A2" s="2">
        <v>2024</v>
      </c>
      <c r="B2" s="2" t="s">
        <v>15</v>
      </c>
      <c r="C2" s="2" t="s">
        <v>16</v>
      </c>
      <c r="D2" s="2" t="s">
        <v>5</v>
      </c>
      <c r="E2" s="2" t="s">
        <v>12</v>
      </c>
      <c r="F2" s="1"/>
      <c r="G2" s="8" t="s">
        <v>22</v>
      </c>
      <c r="H2" s="8" t="s">
        <v>23</v>
      </c>
      <c r="I2" s="8" t="s">
        <v>24</v>
      </c>
      <c r="J2" s="8" t="s">
        <v>27</v>
      </c>
      <c r="K2" s="8" t="s">
        <v>28</v>
      </c>
    </row>
    <row r="3" spans="1:11" x14ac:dyDescent="0.2">
      <c r="A3" s="1"/>
      <c r="B3" s="9"/>
      <c r="C3" s="9"/>
      <c r="D3" s="9"/>
      <c r="E3" s="9"/>
      <c r="F3" s="1"/>
      <c r="G3" s="10"/>
      <c r="H3" s="10"/>
      <c r="I3" s="10"/>
    </row>
    <row r="4" spans="1:11" x14ac:dyDescent="0.2">
      <c r="A4" s="1" t="s">
        <v>7</v>
      </c>
      <c r="B4" s="11">
        <v>6219000</v>
      </c>
      <c r="C4" s="11">
        <v>0</v>
      </c>
      <c r="D4" s="12">
        <v>3980160</v>
      </c>
      <c r="E4" s="12">
        <v>3906527.04</v>
      </c>
      <c r="F4" s="22"/>
      <c r="G4" s="12">
        <v>754066.64</v>
      </c>
      <c r="H4" s="12">
        <v>368169.23</v>
      </c>
      <c r="I4" s="12">
        <v>389749.9</v>
      </c>
      <c r="J4" s="12"/>
      <c r="K4" s="12"/>
    </row>
    <row r="5" spans="1:11" x14ac:dyDescent="0.2">
      <c r="A5" s="1" t="s">
        <v>6</v>
      </c>
      <c r="B5" s="11">
        <v>7222500</v>
      </c>
      <c r="C5" s="11">
        <v>0</v>
      </c>
      <c r="D5" s="12">
        <v>4622400</v>
      </c>
      <c r="E5" s="12">
        <v>4536885.5999999996</v>
      </c>
      <c r="F5" s="22"/>
      <c r="G5" s="12">
        <v>748034.29</v>
      </c>
      <c r="H5" s="12">
        <v>168890.11</v>
      </c>
      <c r="I5" s="12">
        <v>489757.57</v>
      </c>
      <c r="J5" s="12">
        <v>25359.42</v>
      </c>
      <c r="K5" s="12">
        <v>68675.56</v>
      </c>
    </row>
    <row r="6" spans="1:11" x14ac:dyDescent="0.2">
      <c r="A6" s="17" t="s">
        <v>10</v>
      </c>
      <c r="B6" s="18">
        <v>6609000</v>
      </c>
      <c r="C6" s="18">
        <v>0</v>
      </c>
      <c r="D6" s="19">
        <v>4229760</v>
      </c>
      <c r="E6" s="19">
        <v>4151509.44</v>
      </c>
      <c r="F6" s="23"/>
      <c r="G6" s="19">
        <v>952049.75999999978</v>
      </c>
      <c r="H6" s="19">
        <v>329463.75999999995</v>
      </c>
      <c r="I6" s="19">
        <v>421600.11</v>
      </c>
      <c r="J6" s="19">
        <v>24360.82</v>
      </c>
      <c r="K6" s="19">
        <v>183738.21</v>
      </c>
    </row>
    <row r="7" spans="1:11" x14ac:dyDescent="0.2">
      <c r="A7" s="1" t="s">
        <v>1</v>
      </c>
      <c r="B7" s="11">
        <v>6228592</v>
      </c>
      <c r="C7" s="11">
        <v>0</v>
      </c>
      <c r="D7" s="12">
        <v>3986298.8799999999</v>
      </c>
      <c r="E7" s="12">
        <v>3912552.35</v>
      </c>
      <c r="F7" s="22"/>
      <c r="G7" s="12">
        <v>1012503.5599999999</v>
      </c>
      <c r="H7" s="12">
        <v>414167.14</v>
      </c>
      <c r="I7" s="12">
        <v>456842.59</v>
      </c>
      <c r="J7" s="12">
        <v>21855.09</v>
      </c>
      <c r="K7" s="12">
        <v>126168.53</v>
      </c>
    </row>
    <row r="8" spans="1:11" x14ac:dyDescent="0.2">
      <c r="A8" s="1" t="s">
        <v>11</v>
      </c>
      <c r="B8" s="11">
        <v>9786000</v>
      </c>
      <c r="C8" s="11">
        <v>0</v>
      </c>
      <c r="D8" s="12">
        <v>6263040</v>
      </c>
      <c r="E8" s="12">
        <v>6147173.7599999998</v>
      </c>
      <c r="F8" s="22"/>
      <c r="G8" s="12">
        <v>1189014.8799999999</v>
      </c>
      <c r="H8" s="12">
        <v>407887.33</v>
      </c>
      <c r="I8" s="12">
        <v>559686.91</v>
      </c>
      <c r="J8" s="12">
        <v>33675.56</v>
      </c>
      <c r="K8" s="12">
        <v>195697.26</v>
      </c>
    </row>
    <row r="9" spans="1:11" x14ac:dyDescent="0.2">
      <c r="A9" s="17" t="s">
        <v>9</v>
      </c>
      <c r="B9" s="18">
        <v>5527500</v>
      </c>
      <c r="C9" s="18">
        <v>0</v>
      </c>
      <c r="D9" s="19">
        <v>3537600</v>
      </c>
      <c r="E9" s="19">
        <v>3472154.4</v>
      </c>
      <c r="F9" s="23"/>
      <c r="G9" s="19">
        <v>931465.08</v>
      </c>
      <c r="H9" s="19">
        <v>350872.72</v>
      </c>
      <c r="I9" s="19">
        <v>446677.93</v>
      </c>
      <c r="J9" s="19">
        <v>21638.04</v>
      </c>
      <c r="K9" s="19">
        <v>119177.15</v>
      </c>
    </row>
    <row r="10" spans="1:11" x14ac:dyDescent="0.2">
      <c r="A10" s="1" t="s">
        <v>8</v>
      </c>
      <c r="B10" s="11">
        <v>9669000</v>
      </c>
      <c r="C10" s="11">
        <v>0</v>
      </c>
      <c r="D10" s="12">
        <v>6188160</v>
      </c>
      <c r="E10" s="12">
        <v>6073679.04</v>
      </c>
      <c r="F10" s="22"/>
      <c r="G10" s="10">
        <v>975845.97</v>
      </c>
      <c r="H10" s="10">
        <v>318478.18</v>
      </c>
      <c r="I10" s="10">
        <v>470080.56</v>
      </c>
      <c r="J10" s="10">
        <v>29540.81</v>
      </c>
      <c r="K10" s="10">
        <v>164452.06</v>
      </c>
    </row>
    <row r="11" spans="1:11" x14ac:dyDescent="0.2">
      <c r="A11" s="1" t="s">
        <v>2</v>
      </c>
      <c r="B11" s="11">
        <v>7789500</v>
      </c>
      <c r="C11" s="11">
        <v>0</v>
      </c>
      <c r="D11" s="12">
        <v>4985280</v>
      </c>
      <c r="E11" s="12">
        <v>4893052.32</v>
      </c>
      <c r="F11" s="22"/>
      <c r="G11" s="10">
        <v>871594.22000000009</v>
      </c>
      <c r="H11" s="10">
        <v>211263.26</v>
      </c>
      <c r="I11" s="10">
        <v>505509.57</v>
      </c>
      <c r="J11" s="10">
        <v>26632.33</v>
      </c>
      <c r="K11" s="10">
        <v>135525.15</v>
      </c>
    </row>
    <row r="12" spans="1:11" x14ac:dyDescent="0.2">
      <c r="A12" s="17" t="s">
        <v>17</v>
      </c>
      <c r="B12" s="18">
        <v>8109000</v>
      </c>
      <c r="C12" s="18">
        <v>0</v>
      </c>
      <c r="D12" s="19">
        <v>5189760</v>
      </c>
      <c r="E12" s="19">
        <v>5093749.4400000004</v>
      </c>
      <c r="F12" s="23"/>
      <c r="G12" s="20">
        <v>986914.31</v>
      </c>
      <c r="H12" s="20">
        <v>340305.05</v>
      </c>
      <c r="I12" s="20">
        <v>430824.02</v>
      </c>
      <c r="J12" s="20">
        <v>25737.09</v>
      </c>
      <c r="K12" s="20">
        <v>197680.92</v>
      </c>
    </row>
    <row r="13" spans="1:11" x14ac:dyDescent="0.2">
      <c r="A13" s="1" t="s">
        <v>14</v>
      </c>
      <c r="B13" s="11">
        <v>8302500</v>
      </c>
      <c r="C13" s="11">
        <v>0</v>
      </c>
      <c r="D13" s="12">
        <v>5313600</v>
      </c>
      <c r="E13" s="12">
        <v>5215298.4000000004</v>
      </c>
      <c r="F13" s="22"/>
      <c r="G13" s="10">
        <v>932376.55</v>
      </c>
      <c r="H13" s="10">
        <v>307575.93</v>
      </c>
      <c r="I13" s="10">
        <v>490871.91</v>
      </c>
      <c r="J13" s="10">
        <v>25247.360000000001</v>
      </c>
      <c r="K13" s="10">
        <v>115638.3</v>
      </c>
    </row>
    <row r="14" spans="1:11" x14ac:dyDescent="0.2">
      <c r="A14" s="1" t="s">
        <v>13</v>
      </c>
      <c r="B14" s="11">
        <v>6756000</v>
      </c>
      <c r="C14" s="11">
        <v>0</v>
      </c>
      <c r="D14" s="12">
        <v>4323840</v>
      </c>
      <c r="E14" s="12">
        <v>4243848.96</v>
      </c>
      <c r="F14" s="22"/>
      <c r="G14" s="10">
        <v>1729108.14</v>
      </c>
      <c r="H14" s="10">
        <v>574322.52999999991</v>
      </c>
      <c r="I14" s="10">
        <v>936829.61</v>
      </c>
      <c r="J14" s="10">
        <v>29583.119999999999</v>
      </c>
      <c r="K14" s="10">
        <v>198055</v>
      </c>
    </row>
    <row r="15" spans="1:11" x14ac:dyDescent="0.2">
      <c r="A15" s="17" t="s">
        <v>4</v>
      </c>
      <c r="B15" s="18">
        <v>7063500</v>
      </c>
      <c r="C15" s="18">
        <v>0</v>
      </c>
      <c r="D15" s="19">
        <v>4520640</v>
      </c>
      <c r="E15" s="19">
        <v>4437008.16</v>
      </c>
      <c r="F15" s="23"/>
      <c r="G15" s="20">
        <v>-39155.710000000021</v>
      </c>
      <c r="H15" s="20">
        <v>50140.28</v>
      </c>
      <c r="I15" s="20">
        <v>-197630.42</v>
      </c>
      <c r="J15" s="20">
        <v>39950.449999999997</v>
      </c>
      <c r="K15" s="20">
        <v>72737.490000000005</v>
      </c>
    </row>
    <row r="16" spans="1:11" ht="13.5" thickBot="1" x14ac:dyDescent="0.25">
      <c r="A16" s="6" t="s">
        <v>0</v>
      </c>
      <c r="B16" s="24">
        <f>SUM(B4:B15)</f>
        <v>89282092</v>
      </c>
      <c r="C16" s="24">
        <f>SUM(C4:C15)</f>
        <v>0</v>
      </c>
      <c r="D16" s="14">
        <f>SUM(D4:D15)</f>
        <v>57140538.879999995</v>
      </c>
      <c r="E16" s="25">
        <f>SUM(E4:E15)</f>
        <v>56083438.909999996</v>
      </c>
      <c r="F16" s="6"/>
      <c r="G16" s="15">
        <f>SUM(G4:G15)</f>
        <v>11043817.689999999</v>
      </c>
      <c r="H16" s="15">
        <f>SUM(H4:H15)</f>
        <v>3841535.5199999991</v>
      </c>
      <c r="I16" s="15">
        <f>SUM(I4:I15)</f>
        <v>5400800.2600000007</v>
      </c>
      <c r="J16" s="15">
        <f t="shared" ref="J16:K16" si="0">SUM(J4:J15)</f>
        <v>303580.09000000003</v>
      </c>
      <c r="K16" s="15">
        <f t="shared" si="0"/>
        <v>1577545.6300000001</v>
      </c>
    </row>
    <row r="17" spans="2:5" ht="13.5" thickTop="1" x14ac:dyDescent="0.2">
      <c r="B17" s="4"/>
      <c r="C17" s="4"/>
      <c r="D17" s="21"/>
      <c r="E17" s="21"/>
    </row>
  </sheetData>
  <mergeCells count="2">
    <mergeCell ref="B1:E1"/>
    <mergeCell ref="G1:I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2015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7317000</v>
      </c>
      <c r="C4" s="11">
        <v>1200</v>
      </c>
      <c r="D4" s="12">
        <v>4683840</v>
      </c>
      <c r="E4" s="12">
        <v>4597188.96</v>
      </c>
      <c r="G4" s="10">
        <v>781032.19</v>
      </c>
      <c r="H4" s="10">
        <v>171637.19</v>
      </c>
      <c r="I4" s="10">
        <v>611980.46</v>
      </c>
      <c r="J4" s="5"/>
      <c r="K4" s="5"/>
      <c r="L4" s="5"/>
      <c r="M4" s="5"/>
    </row>
    <row r="5" spans="1:13" x14ac:dyDescent="0.2">
      <c r="A5" s="1" t="s">
        <v>6</v>
      </c>
      <c r="B5" s="11">
        <v>6417000</v>
      </c>
      <c r="C5" s="11">
        <v>7200</v>
      </c>
      <c r="D5" s="12">
        <v>4112640</v>
      </c>
      <c r="E5" s="12">
        <v>4036556.16</v>
      </c>
      <c r="G5" s="10">
        <v>691914.94000000006</v>
      </c>
      <c r="H5" s="10">
        <v>171761.72</v>
      </c>
      <c r="I5" s="10">
        <v>522581.21</v>
      </c>
      <c r="K5" s="5"/>
      <c r="M5" s="5"/>
    </row>
    <row r="6" spans="1:13" x14ac:dyDescent="0.2">
      <c r="A6" s="17" t="s">
        <v>10</v>
      </c>
      <c r="B6" s="18">
        <v>6264000</v>
      </c>
      <c r="C6" s="18">
        <v>0</v>
      </c>
      <c r="D6" s="19">
        <v>4008960</v>
      </c>
      <c r="E6" s="19">
        <v>3934794.24</v>
      </c>
      <c r="F6" s="17"/>
      <c r="G6" s="20">
        <v>715960.82999999984</v>
      </c>
      <c r="H6" s="20">
        <v>190649.56</v>
      </c>
      <c r="I6" s="20">
        <v>527653.31999999995</v>
      </c>
      <c r="K6" s="5"/>
      <c r="M6" s="5"/>
    </row>
    <row r="7" spans="1:13" x14ac:dyDescent="0.2">
      <c r="A7" s="1" t="s">
        <v>1</v>
      </c>
      <c r="B7" s="11">
        <v>7056000</v>
      </c>
      <c r="C7" s="11">
        <v>1200</v>
      </c>
      <c r="D7" s="12">
        <v>4516800</v>
      </c>
      <c r="E7" s="12">
        <v>4433239.2</v>
      </c>
      <c r="G7" s="10">
        <v>865535.00999999989</v>
      </c>
      <c r="H7" s="10">
        <v>232325.45</v>
      </c>
      <c r="I7" s="10">
        <v>635816.97</v>
      </c>
    </row>
    <row r="8" spans="1:13" x14ac:dyDescent="0.2">
      <c r="A8" s="1" t="s">
        <v>11</v>
      </c>
      <c r="B8" s="11">
        <v>8484000</v>
      </c>
      <c r="C8" s="11">
        <v>3600</v>
      </c>
      <c r="D8" s="12">
        <v>5432640</v>
      </c>
      <c r="E8" s="12">
        <v>5332136.16</v>
      </c>
      <c r="G8" s="10">
        <v>764795.49</v>
      </c>
      <c r="H8" s="10">
        <v>194893.33</v>
      </c>
      <c r="I8" s="10">
        <v>572622.41</v>
      </c>
      <c r="K8" s="5"/>
      <c r="M8" s="5"/>
    </row>
    <row r="9" spans="1:13" x14ac:dyDescent="0.2">
      <c r="A9" s="17" t="s">
        <v>9</v>
      </c>
      <c r="B9" s="18">
        <v>8059500</v>
      </c>
      <c r="C9" s="18">
        <v>7200</v>
      </c>
      <c r="D9" s="19">
        <v>5163840</v>
      </c>
      <c r="E9" s="19">
        <v>5038308.96</v>
      </c>
      <c r="F9" s="17"/>
      <c r="G9" s="20">
        <v>824542.2</v>
      </c>
      <c r="H9" s="20">
        <v>249166.21</v>
      </c>
      <c r="I9" s="20">
        <v>578013.21</v>
      </c>
      <c r="K9" s="5"/>
      <c r="M9" s="5"/>
    </row>
    <row r="10" spans="1:13" x14ac:dyDescent="0.2">
      <c r="A10" s="1" t="s">
        <v>8</v>
      </c>
      <c r="B10" s="11">
        <v>8028000</v>
      </c>
      <c r="C10" s="11">
        <v>6000</v>
      </c>
      <c r="D10" s="12">
        <v>5142720</v>
      </c>
      <c r="E10" s="12">
        <v>5047579.68</v>
      </c>
      <c r="G10" s="10">
        <v>939894.75</v>
      </c>
      <c r="H10" s="10">
        <v>252671.84</v>
      </c>
      <c r="I10" s="10">
        <v>690358.63</v>
      </c>
      <c r="K10" s="5"/>
      <c r="M10" s="5"/>
    </row>
    <row r="11" spans="1:13" x14ac:dyDescent="0.2">
      <c r="A11" s="1" t="s">
        <v>2</v>
      </c>
      <c r="B11" s="11">
        <v>7069500</v>
      </c>
      <c r="C11" s="11">
        <v>0</v>
      </c>
      <c r="D11" s="12">
        <v>4524480</v>
      </c>
      <c r="E11" s="12">
        <v>4440777.12</v>
      </c>
      <c r="G11" s="10">
        <v>677591.03</v>
      </c>
      <c r="H11" s="10">
        <v>200160.55</v>
      </c>
      <c r="I11" s="10">
        <v>480011.99</v>
      </c>
      <c r="K11" s="5"/>
      <c r="M11" s="5"/>
    </row>
    <row r="12" spans="1:13" x14ac:dyDescent="0.2">
      <c r="A12" s="17" t="s">
        <v>17</v>
      </c>
      <c r="B12" s="18">
        <v>8644500</v>
      </c>
      <c r="C12" s="18">
        <v>8400</v>
      </c>
      <c r="D12" s="19">
        <v>5539200</v>
      </c>
      <c r="E12" s="19">
        <v>5436724.7999999998</v>
      </c>
      <c r="F12" s="17"/>
      <c r="G12" s="20">
        <v>1055371.9099999999</v>
      </c>
      <c r="H12" s="20">
        <v>257279.53</v>
      </c>
      <c r="I12" s="20">
        <v>800926.89</v>
      </c>
    </row>
    <row r="13" spans="1:13" x14ac:dyDescent="0.2">
      <c r="A13" s="1" t="s">
        <v>14</v>
      </c>
      <c r="B13" s="11">
        <v>6076500</v>
      </c>
      <c r="C13" s="11">
        <v>0</v>
      </c>
      <c r="D13" s="12">
        <v>3888960</v>
      </c>
      <c r="E13" s="12">
        <v>3817014.24</v>
      </c>
      <c r="G13" s="10">
        <v>768493.12</v>
      </c>
      <c r="H13" s="10">
        <v>136234.98000000001</v>
      </c>
      <c r="I13" s="10">
        <v>635071.62</v>
      </c>
    </row>
    <row r="14" spans="1:13" x14ac:dyDescent="0.2">
      <c r="A14" s="1" t="s">
        <v>13</v>
      </c>
      <c r="B14" s="11">
        <v>7717500</v>
      </c>
      <c r="C14" s="11">
        <v>1200</v>
      </c>
      <c r="D14" s="12">
        <v>4940160</v>
      </c>
      <c r="E14" s="12">
        <v>4848767.04</v>
      </c>
      <c r="G14" s="10">
        <v>764131.33</v>
      </c>
      <c r="H14" s="10">
        <v>209846.61</v>
      </c>
      <c r="I14" s="10">
        <v>557024.09</v>
      </c>
    </row>
    <row r="15" spans="1:13" x14ac:dyDescent="0.2">
      <c r="A15" s="17" t="s">
        <v>4</v>
      </c>
      <c r="B15" s="18">
        <v>6732000</v>
      </c>
      <c r="C15" s="18">
        <v>1200</v>
      </c>
      <c r="D15" s="19">
        <v>4309440</v>
      </c>
      <c r="E15" s="19">
        <v>4229715.3600000003</v>
      </c>
      <c r="F15" s="17"/>
      <c r="G15" s="20">
        <v>829409.52999999991</v>
      </c>
      <c r="H15" s="20">
        <v>209747.84</v>
      </c>
      <c r="I15" s="20">
        <v>622315.81999999995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87865500</v>
      </c>
      <c r="C16" s="13">
        <f>SUM(C4:C15)</f>
        <v>37200</v>
      </c>
      <c r="D16" s="14">
        <f>SUM(D4:D15)</f>
        <v>56263680</v>
      </c>
      <c r="E16" s="14">
        <f>SUM(E4:E15)</f>
        <v>55192801.920000002</v>
      </c>
      <c r="F16" s="6"/>
      <c r="G16" s="15">
        <f>SUM(G4:G15)</f>
        <v>9678672.3300000001</v>
      </c>
      <c r="H16" s="15">
        <f>SUM(H4:H15)</f>
        <v>2476374.81</v>
      </c>
      <c r="I16" s="15">
        <f>SUM(I4:I15)</f>
        <v>7234376.6200000001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2014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7611000</v>
      </c>
      <c r="C4" s="11">
        <v>1200</v>
      </c>
      <c r="D4" s="12">
        <v>4872000</v>
      </c>
      <c r="E4" s="12">
        <v>4781868</v>
      </c>
      <c r="G4" s="10">
        <v>720017.24</v>
      </c>
      <c r="H4" s="10">
        <v>136732.35999999999</v>
      </c>
      <c r="I4" s="10">
        <v>585855.99</v>
      </c>
      <c r="J4" s="5"/>
      <c r="K4" s="5"/>
      <c r="L4" s="5"/>
      <c r="M4" s="5"/>
    </row>
    <row r="5" spans="1:13" x14ac:dyDescent="0.2">
      <c r="A5" s="1" t="s">
        <v>6</v>
      </c>
      <c r="B5" s="11">
        <v>6166500</v>
      </c>
      <c r="C5" s="11">
        <v>1200</v>
      </c>
      <c r="D5" s="12">
        <v>3947520</v>
      </c>
      <c r="E5" s="12">
        <v>3874490.88</v>
      </c>
      <c r="G5" s="10">
        <v>732504.29</v>
      </c>
      <c r="H5" s="10">
        <v>192237.52</v>
      </c>
      <c r="I5" s="10">
        <v>542769.97</v>
      </c>
      <c r="K5" s="5"/>
      <c r="M5" s="5"/>
    </row>
    <row r="6" spans="1:13" x14ac:dyDescent="0.2">
      <c r="A6" s="17" t="s">
        <v>10</v>
      </c>
      <c r="B6" s="18">
        <v>6610500</v>
      </c>
      <c r="C6" s="18">
        <v>1200</v>
      </c>
      <c r="D6" s="19">
        <v>4231680</v>
      </c>
      <c r="E6" s="19">
        <v>4153393.92</v>
      </c>
      <c r="F6" s="17"/>
      <c r="G6" s="20">
        <v>671159.32</v>
      </c>
      <c r="H6" s="20">
        <v>177458.24</v>
      </c>
      <c r="I6" s="20">
        <v>496138.94</v>
      </c>
      <c r="K6" s="5"/>
      <c r="M6" s="5"/>
    </row>
    <row r="7" spans="1:13" x14ac:dyDescent="0.2">
      <c r="A7" s="1" t="s">
        <v>1</v>
      </c>
      <c r="B7" s="11">
        <v>6576000</v>
      </c>
      <c r="C7" s="11">
        <v>6000</v>
      </c>
      <c r="D7" s="12">
        <v>4213440</v>
      </c>
      <c r="E7" s="12">
        <v>4135491.36</v>
      </c>
      <c r="G7" s="10">
        <v>766184.79999999993</v>
      </c>
      <c r="H7" s="10">
        <v>187537.47</v>
      </c>
      <c r="I7" s="10">
        <v>581165.99</v>
      </c>
    </row>
    <row r="8" spans="1:13" x14ac:dyDescent="0.2">
      <c r="A8" s="1" t="s">
        <v>11</v>
      </c>
      <c r="B8" s="11">
        <v>7764000</v>
      </c>
      <c r="C8" s="11">
        <v>1200</v>
      </c>
      <c r="D8" s="12">
        <v>4969920</v>
      </c>
      <c r="E8" s="12">
        <v>4877976.4800000004</v>
      </c>
      <c r="G8" s="10">
        <v>834106.97</v>
      </c>
      <c r="H8" s="10">
        <v>255037.86</v>
      </c>
      <c r="I8" s="10">
        <v>581867.61</v>
      </c>
      <c r="K8" s="5"/>
      <c r="M8" s="5"/>
    </row>
    <row r="9" spans="1:13" x14ac:dyDescent="0.2">
      <c r="A9" s="17" t="s">
        <v>9</v>
      </c>
      <c r="B9" s="18">
        <v>8121000</v>
      </c>
      <c r="C9" s="18">
        <v>3600</v>
      </c>
      <c r="D9" s="19">
        <v>5200320</v>
      </c>
      <c r="E9" s="19">
        <v>5104114.08</v>
      </c>
      <c r="F9" s="17"/>
      <c r="G9" s="20">
        <v>817346.44</v>
      </c>
      <c r="H9" s="20">
        <v>221428.28</v>
      </c>
      <c r="I9" s="20">
        <v>598511.82999999996</v>
      </c>
      <c r="K9" s="5"/>
      <c r="M9" s="5"/>
    </row>
    <row r="10" spans="1:13" x14ac:dyDescent="0.2">
      <c r="A10" s="1" t="s">
        <v>8</v>
      </c>
      <c r="B10" s="11">
        <v>7926000</v>
      </c>
      <c r="C10" s="11">
        <v>7200</v>
      </c>
      <c r="D10" s="12">
        <v>5078400</v>
      </c>
      <c r="E10" s="12">
        <v>4984449.5999999996</v>
      </c>
      <c r="G10" s="10">
        <v>822168.79999999993</v>
      </c>
      <c r="H10" s="10">
        <v>209800.77</v>
      </c>
      <c r="I10" s="10">
        <v>614868.84</v>
      </c>
      <c r="K10" s="5"/>
      <c r="M10" s="5"/>
    </row>
    <row r="11" spans="1:13" x14ac:dyDescent="0.2">
      <c r="A11" s="1" t="s">
        <v>2</v>
      </c>
      <c r="B11" s="11">
        <v>7378500</v>
      </c>
      <c r="C11" s="11">
        <v>1200</v>
      </c>
      <c r="D11" s="12">
        <v>4723200</v>
      </c>
      <c r="E11" s="12">
        <v>4635820.8</v>
      </c>
      <c r="G11" s="10">
        <v>877017.29</v>
      </c>
      <c r="H11" s="10">
        <v>265448.84000000003</v>
      </c>
      <c r="I11" s="10">
        <v>614498.24</v>
      </c>
      <c r="K11" s="5"/>
      <c r="M11" s="5"/>
    </row>
    <row r="12" spans="1:13" x14ac:dyDescent="0.2">
      <c r="A12" s="17" t="s">
        <v>17</v>
      </c>
      <c r="B12" s="18">
        <v>8910000</v>
      </c>
      <c r="C12" s="18">
        <v>2400</v>
      </c>
      <c r="D12" s="19">
        <v>5704320</v>
      </c>
      <c r="E12" s="19">
        <v>5598790.0800000001</v>
      </c>
      <c r="F12" s="17"/>
      <c r="G12" s="20">
        <v>814008.91</v>
      </c>
      <c r="H12" s="20">
        <v>246144.66</v>
      </c>
      <c r="I12" s="20">
        <v>570794.04</v>
      </c>
    </row>
    <row r="13" spans="1:13" x14ac:dyDescent="0.2">
      <c r="A13" s="1" t="s">
        <v>14</v>
      </c>
      <c r="B13" s="11">
        <v>6625500</v>
      </c>
      <c r="C13" s="11">
        <v>0</v>
      </c>
      <c r="D13" s="12">
        <v>4240320</v>
      </c>
      <c r="E13" s="12">
        <v>4161874.08</v>
      </c>
      <c r="G13" s="10">
        <v>819253.47</v>
      </c>
      <c r="H13" s="10">
        <v>222716.42</v>
      </c>
      <c r="I13" s="10">
        <v>599211.35</v>
      </c>
    </row>
    <row r="14" spans="1:13" x14ac:dyDescent="0.2">
      <c r="A14" s="1" t="s">
        <v>13</v>
      </c>
      <c r="B14" s="11">
        <v>8313000</v>
      </c>
      <c r="C14" s="11">
        <v>8400</v>
      </c>
      <c r="D14" s="12">
        <v>5327040</v>
      </c>
      <c r="E14" s="12">
        <v>5228489.76</v>
      </c>
      <c r="G14" s="10">
        <v>840173.09000000008</v>
      </c>
      <c r="H14" s="10">
        <v>218674.7</v>
      </c>
      <c r="I14" s="10">
        <v>624122.34</v>
      </c>
    </row>
    <row r="15" spans="1:13" x14ac:dyDescent="0.2">
      <c r="A15" s="17" t="s">
        <v>4</v>
      </c>
      <c r="B15" s="18">
        <v>4857000</v>
      </c>
      <c r="C15" s="18">
        <v>3600</v>
      </c>
      <c r="D15" s="19">
        <v>3111360</v>
      </c>
      <c r="E15" s="19">
        <v>3053799.84</v>
      </c>
      <c r="F15" s="17"/>
      <c r="G15" s="20">
        <v>756094.42999999993</v>
      </c>
      <c r="H15" s="20">
        <v>183800</v>
      </c>
      <c r="I15" s="20">
        <v>574711.61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86859000</v>
      </c>
      <c r="C16" s="13">
        <f>SUM(C4:C15)</f>
        <v>37200</v>
      </c>
      <c r="D16" s="14">
        <f>SUM(D4:D15)</f>
        <v>55619520</v>
      </c>
      <c r="E16" s="14">
        <f>SUM(E4:E15)</f>
        <v>54590558.879999995</v>
      </c>
      <c r="F16" s="6"/>
      <c r="G16" s="15">
        <f>SUM(G4:G15)</f>
        <v>9470035.0500000007</v>
      </c>
      <c r="H16" s="15">
        <f>SUM(H4:H15)</f>
        <v>2517017.12</v>
      </c>
      <c r="I16" s="15">
        <f>SUM(I4:I15)</f>
        <v>6984516.7499999991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2013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7224000</v>
      </c>
      <c r="C4" s="11">
        <v>2400</v>
      </c>
      <c r="D4" s="12">
        <v>4625280</v>
      </c>
      <c r="E4" s="12">
        <v>4539712.32</v>
      </c>
      <c r="G4" s="10">
        <v>814523.55999999994</v>
      </c>
      <c r="H4" s="10">
        <v>244760.83</v>
      </c>
      <c r="I4" s="10">
        <v>572214.82999999996</v>
      </c>
      <c r="J4" s="5"/>
      <c r="K4" s="5"/>
      <c r="L4" s="5"/>
      <c r="M4" s="5"/>
    </row>
    <row r="5" spans="1:13" x14ac:dyDescent="0.2">
      <c r="A5" s="1" t="s">
        <v>6</v>
      </c>
      <c r="B5" s="11">
        <v>7539000</v>
      </c>
      <c r="C5" s="11">
        <v>1200</v>
      </c>
      <c r="D5" s="12">
        <v>4825920</v>
      </c>
      <c r="E5" s="12">
        <v>4736640.4800000004</v>
      </c>
      <c r="G5" s="10">
        <v>754440.67999999993</v>
      </c>
      <c r="H5" s="10">
        <v>246715.16</v>
      </c>
      <c r="I5" s="10">
        <v>510068.91</v>
      </c>
      <c r="K5" s="5"/>
      <c r="M5" s="5"/>
    </row>
    <row r="6" spans="1:13" x14ac:dyDescent="0.2">
      <c r="A6" s="17" t="s">
        <v>10</v>
      </c>
      <c r="B6" s="18">
        <v>6418500</v>
      </c>
      <c r="C6" s="18">
        <v>1200</v>
      </c>
      <c r="D6" s="19">
        <v>4108800</v>
      </c>
      <c r="E6" s="19">
        <v>4032787.2</v>
      </c>
      <c r="F6" s="17"/>
      <c r="G6" s="20">
        <v>701132.78999999992</v>
      </c>
      <c r="H6" s="20">
        <v>165261.21</v>
      </c>
      <c r="I6" s="20">
        <v>538085.26</v>
      </c>
      <c r="K6" s="5"/>
      <c r="M6" s="5"/>
    </row>
    <row r="7" spans="1:13" x14ac:dyDescent="0.2">
      <c r="A7" s="1" t="s">
        <v>1</v>
      </c>
      <c r="B7" s="11">
        <v>8841000</v>
      </c>
      <c r="C7" s="11">
        <v>6000</v>
      </c>
      <c r="D7" s="12">
        <v>5663040</v>
      </c>
      <c r="E7" s="12">
        <v>5558273.7599999998</v>
      </c>
      <c r="G7" s="10">
        <v>828073.25</v>
      </c>
      <c r="H7" s="10">
        <v>313098.84999999998</v>
      </c>
      <c r="I7" s="10">
        <v>517271.25</v>
      </c>
    </row>
    <row r="8" spans="1:13" x14ac:dyDescent="0.2">
      <c r="A8" s="1" t="s">
        <v>11</v>
      </c>
      <c r="B8" s="11">
        <v>7083000</v>
      </c>
      <c r="C8" s="11">
        <v>6000</v>
      </c>
      <c r="D8" s="12">
        <v>4537920</v>
      </c>
      <c r="E8" s="12">
        <v>4453968.4800000004</v>
      </c>
      <c r="G8" s="10">
        <v>1030589.2100000001</v>
      </c>
      <c r="H8" s="10">
        <v>410409.25</v>
      </c>
      <c r="I8" s="10">
        <v>622412.91</v>
      </c>
      <c r="K8" s="5"/>
      <c r="M8" s="5"/>
    </row>
    <row r="9" spans="1:13" x14ac:dyDescent="0.2">
      <c r="A9" s="17" t="s">
        <v>9</v>
      </c>
      <c r="B9" s="18">
        <v>8655000</v>
      </c>
      <c r="C9" s="18">
        <v>1200</v>
      </c>
      <c r="D9" s="19">
        <v>5540160</v>
      </c>
      <c r="E9" s="19">
        <v>5437667.04</v>
      </c>
      <c r="F9" s="17"/>
      <c r="G9" s="20">
        <v>850599.1</v>
      </c>
      <c r="H9" s="20">
        <v>321238.65000000002</v>
      </c>
      <c r="I9" s="20">
        <v>532159.44999999995</v>
      </c>
      <c r="K9" s="5"/>
      <c r="M9" s="5"/>
    </row>
    <row r="10" spans="1:13" x14ac:dyDescent="0.2">
      <c r="A10" s="1" t="s">
        <v>8</v>
      </c>
      <c r="B10" s="11">
        <v>8914500</v>
      </c>
      <c r="C10" s="11">
        <v>1200</v>
      </c>
      <c r="D10" s="12">
        <v>5706240</v>
      </c>
      <c r="E10" s="12">
        <v>5600674.5599999996</v>
      </c>
      <c r="G10" s="10">
        <v>735696.39</v>
      </c>
      <c r="H10" s="10">
        <v>200172.79</v>
      </c>
      <c r="I10" s="10">
        <v>538056.72</v>
      </c>
      <c r="K10" s="5"/>
      <c r="M10" s="5"/>
    </row>
    <row r="11" spans="1:13" x14ac:dyDescent="0.2">
      <c r="A11" s="1" t="s">
        <v>2</v>
      </c>
      <c r="B11" s="11">
        <v>7291500</v>
      </c>
      <c r="C11" s="11">
        <v>6000</v>
      </c>
      <c r="D11" s="12">
        <v>4671360</v>
      </c>
      <c r="E11" s="12">
        <v>4584939.84</v>
      </c>
      <c r="G11" s="10">
        <v>830631.83000000007</v>
      </c>
      <c r="H11" s="10">
        <v>226839.25</v>
      </c>
      <c r="I11" s="10">
        <v>606432.03</v>
      </c>
      <c r="K11" s="5"/>
      <c r="M11" s="5"/>
    </row>
    <row r="12" spans="1:13" x14ac:dyDescent="0.2">
      <c r="A12" s="17" t="s">
        <v>17</v>
      </c>
      <c r="B12" s="18">
        <v>7914000</v>
      </c>
      <c r="C12" s="18">
        <v>4800</v>
      </c>
      <c r="D12" s="19">
        <v>5068800</v>
      </c>
      <c r="E12" s="19">
        <v>4975027.2</v>
      </c>
      <c r="F12" s="17"/>
      <c r="G12" s="20">
        <v>885373.92</v>
      </c>
      <c r="H12" s="20">
        <v>288857.08</v>
      </c>
      <c r="I12" s="20">
        <v>599509.22</v>
      </c>
    </row>
    <row r="13" spans="1:13" x14ac:dyDescent="0.2">
      <c r="A13" s="1" t="s">
        <v>14</v>
      </c>
      <c r="B13" s="11">
        <v>8137500</v>
      </c>
      <c r="C13" s="11">
        <v>6000</v>
      </c>
      <c r="D13" s="12">
        <v>5212800</v>
      </c>
      <c r="E13" s="12">
        <v>5116363.2</v>
      </c>
      <c r="G13" s="10">
        <v>813118.89999999991</v>
      </c>
      <c r="H13" s="10">
        <v>232067.68</v>
      </c>
      <c r="I13" s="10">
        <v>583662.5</v>
      </c>
    </row>
    <row r="14" spans="1:13" x14ac:dyDescent="0.2">
      <c r="A14" s="1" t="s">
        <v>13</v>
      </c>
      <c r="B14" s="11">
        <v>6927000</v>
      </c>
      <c r="C14" s="11">
        <v>3600</v>
      </c>
      <c r="D14" s="12">
        <v>4436160</v>
      </c>
      <c r="E14" s="12">
        <v>4354091.04</v>
      </c>
      <c r="G14" s="10">
        <v>839488.31</v>
      </c>
      <c r="H14" s="10">
        <v>237789.82</v>
      </c>
      <c r="I14" s="10">
        <v>604474.46</v>
      </c>
    </row>
    <row r="15" spans="1:13" x14ac:dyDescent="0.2">
      <c r="A15" s="17" t="s">
        <v>4</v>
      </c>
      <c r="B15" s="18">
        <v>6307500</v>
      </c>
      <c r="C15" s="18">
        <v>10800</v>
      </c>
      <c r="D15" s="19">
        <v>4045440</v>
      </c>
      <c r="E15" s="19">
        <v>3970599.36</v>
      </c>
      <c r="F15" s="17"/>
      <c r="G15" s="20">
        <v>635527.49</v>
      </c>
      <c r="H15" s="20">
        <v>106263.39</v>
      </c>
      <c r="I15" s="20">
        <v>531591.91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91252500</v>
      </c>
      <c r="C16" s="13">
        <f>SUM(C4:C15)</f>
        <v>50400</v>
      </c>
      <c r="D16" s="14">
        <f>SUM(D4:D15)</f>
        <v>58441920</v>
      </c>
      <c r="E16" s="14">
        <f>SUM(E4:E15)</f>
        <v>57360744.479999997</v>
      </c>
      <c r="F16" s="6"/>
      <c r="G16" s="15">
        <f>SUM(G4:G15)</f>
        <v>9719195.4299999997</v>
      </c>
      <c r="H16" s="15">
        <f>SUM(H4:H15)</f>
        <v>2993473.96</v>
      </c>
      <c r="I16" s="15">
        <f>SUM(I4:I15)</f>
        <v>6755939.4500000002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2012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7020000</v>
      </c>
      <c r="C4" s="11">
        <v>1200</v>
      </c>
      <c r="D4" s="12">
        <v>4493760</v>
      </c>
      <c r="E4" s="12">
        <v>4410625.4400000004</v>
      </c>
      <c r="G4" s="10">
        <v>507288.05</v>
      </c>
      <c r="H4" s="10">
        <v>151183.70000000001</v>
      </c>
      <c r="I4" s="10">
        <v>358364.44</v>
      </c>
      <c r="J4" s="5"/>
      <c r="K4" s="5"/>
      <c r="L4" s="5"/>
      <c r="M4" s="5"/>
    </row>
    <row r="5" spans="1:13" x14ac:dyDescent="0.2">
      <c r="A5" s="1" t="s">
        <v>6</v>
      </c>
      <c r="B5" s="11">
        <v>6286500</v>
      </c>
      <c r="C5" s="11">
        <v>2400</v>
      </c>
      <c r="D5" s="12">
        <v>4025280</v>
      </c>
      <c r="E5" s="12">
        <v>3950812.32</v>
      </c>
      <c r="G5" s="10">
        <v>594010.92999999993</v>
      </c>
      <c r="H5" s="10">
        <v>149283.07999999999</v>
      </c>
      <c r="I5" s="10">
        <v>446848.6</v>
      </c>
      <c r="K5" s="5"/>
      <c r="M5" s="5"/>
    </row>
    <row r="6" spans="1:13" x14ac:dyDescent="0.2">
      <c r="A6" s="17" t="s">
        <v>10</v>
      </c>
      <c r="B6" s="18">
        <v>8206500</v>
      </c>
      <c r="C6" s="18">
        <v>19200</v>
      </c>
      <c r="D6" s="19">
        <v>5267520</v>
      </c>
      <c r="E6" s="19">
        <v>5170070.88</v>
      </c>
      <c r="F6" s="17"/>
      <c r="G6" s="20">
        <v>822106.53</v>
      </c>
      <c r="H6" s="20">
        <v>302164.65000000002</v>
      </c>
      <c r="I6" s="20">
        <v>522167.72</v>
      </c>
      <c r="K6" s="5"/>
      <c r="M6" s="5"/>
    </row>
    <row r="7" spans="1:13" x14ac:dyDescent="0.2">
      <c r="A7" s="1" t="s">
        <v>1</v>
      </c>
      <c r="B7" s="11">
        <v>8580000</v>
      </c>
      <c r="C7" s="11">
        <v>6000</v>
      </c>
      <c r="D7" s="12">
        <v>5496000</v>
      </c>
      <c r="E7" s="12">
        <v>5394324</v>
      </c>
      <c r="G7" s="10">
        <v>685965.95</v>
      </c>
      <c r="H7" s="10">
        <v>213272.59</v>
      </c>
      <c r="I7" s="10">
        <v>475015.6</v>
      </c>
    </row>
    <row r="8" spans="1:13" x14ac:dyDescent="0.2">
      <c r="A8" s="1" t="s">
        <v>11</v>
      </c>
      <c r="B8" s="11">
        <v>7170000</v>
      </c>
      <c r="C8" s="11">
        <v>1200</v>
      </c>
      <c r="D8" s="12">
        <v>4589760</v>
      </c>
      <c r="E8" s="12">
        <v>4504879.4400000004</v>
      </c>
      <c r="G8" s="10">
        <v>878009.88000000012</v>
      </c>
      <c r="H8" s="10">
        <v>311425.78999999998</v>
      </c>
      <c r="I8" s="10">
        <v>569281.06000000006</v>
      </c>
      <c r="K8" s="5"/>
      <c r="M8" s="5"/>
    </row>
    <row r="9" spans="1:13" x14ac:dyDescent="0.2">
      <c r="A9" s="17" t="s">
        <v>9</v>
      </c>
      <c r="B9" s="18">
        <v>8752500</v>
      </c>
      <c r="C9" s="18">
        <v>1200</v>
      </c>
      <c r="D9" s="19">
        <f>+(B9*0.64)+(C9*0.8)</f>
        <v>5602560</v>
      </c>
      <c r="E9" s="19">
        <v>5498912.6399999997</v>
      </c>
      <c r="F9" s="17"/>
      <c r="G9" s="20">
        <v>775679.38</v>
      </c>
      <c r="H9" s="20">
        <v>294977.96000000002</v>
      </c>
      <c r="I9" s="20">
        <v>483156.2</v>
      </c>
      <c r="K9" s="5"/>
      <c r="M9" s="5"/>
    </row>
    <row r="10" spans="1:13" x14ac:dyDescent="0.2">
      <c r="A10" s="1" t="s">
        <v>8</v>
      </c>
      <c r="B10" s="11">
        <v>8259000</v>
      </c>
      <c r="C10" s="11">
        <v>1200</v>
      </c>
      <c r="D10" s="12">
        <v>5286720</v>
      </c>
      <c r="E10" s="12">
        <v>5188915.68</v>
      </c>
      <c r="G10" s="10">
        <v>772289.09000000008</v>
      </c>
      <c r="H10" s="10">
        <v>235299.42</v>
      </c>
      <c r="I10" s="10">
        <v>539601.17000000004</v>
      </c>
      <c r="K10" s="5"/>
      <c r="M10" s="5"/>
    </row>
    <row r="11" spans="1:13" x14ac:dyDescent="0.2">
      <c r="A11" s="1" t="s">
        <v>2</v>
      </c>
      <c r="B11" s="11">
        <v>9436500</v>
      </c>
      <c r="C11" s="11">
        <v>10800</v>
      </c>
      <c r="D11" s="12">
        <v>6048000</v>
      </c>
      <c r="E11" s="12">
        <v>5936112</v>
      </c>
      <c r="G11" s="10">
        <v>735285.7</v>
      </c>
      <c r="H11" s="10">
        <v>194433.25</v>
      </c>
      <c r="I11" s="10">
        <v>543311.6</v>
      </c>
      <c r="K11" s="5"/>
      <c r="M11" s="5"/>
    </row>
    <row r="12" spans="1:13" x14ac:dyDescent="0.2">
      <c r="A12" s="17" t="s">
        <v>17</v>
      </c>
      <c r="B12" s="18">
        <v>7174500</v>
      </c>
      <c r="C12" s="18">
        <v>1200</v>
      </c>
      <c r="D12" s="19">
        <v>4592640</v>
      </c>
      <c r="E12" s="19">
        <v>4507676.16</v>
      </c>
      <c r="F12" s="17"/>
      <c r="G12" s="20">
        <v>758033.31</v>
      </c>
      <c r="H12" s="20">
        <v>234131.6</v>
      </c>
      <c r="I12" s="20">
        <v>526363.16</v>
      </c>
    </row>
    <row r="13" spans="1:13" x14ac:dyDescent="0.2">
      <c r="A13" s="1" t="s">
        <v>14</v>
      </c>
      <c r="B13" s="11">
        <v>8875500</v>
      </c>
      <c r="C13" s="11">
        <v>6000</v>
      </c>
      <c r="D13" s="12">
        <v>5685120</v>
      </c>
      <c r="E13" s="12">
        <v>5579945.2800000003</v>
      </c>
      <c r="G13" s="10">
        <v>727018.14</v>
      </c>
      <c r="H13" s="10">
        <v>221448.95999999999</v>
      </c>
      <c r="I13" s="10">
        <v>508059.8</v>
      </c>
    </row>
    <row r="14" spans="1:13" x14ac:dyDescent="0.2">
      <c r="A14" s="1" t="s">
        <v>13</v>
      </c>
      <c r="B14" s="11">
        <v>7924500</v>
      </c>
      <c r="C14" s="11">
        <v>1200</v>
      </c>
      <c r="D14" s="12">
        <v>5072640</v>
      </c>
      <c r="E14" s="12">
        <v>4978796.16</v>
      </c>
      <c r="G14" s="10">
        <v>826851.71</v>
      </c>
      <c r="H14" s="10">
        <v>214496.4</v>
      </c>
      <c r="I14" s="10">
        <v>614815.47</v>
      </c>
    </row>
    <row r="15" spans="1:13" x14ac:dyDescent="0.2">
      <c r="A15" s="17" t="s">
        <v>4</v>
      </c>
      <c r="B15" s="18">
        <v>7476000</v>
      </c>
      <c r="C15" s="18">
        <v>9600</v>
      </c>
      <c r="D15" s="19">
        <v>4792320</v>
      </c>
      <c r="E15" s="19">
        <v>4703662.0800000001</v>
      </c>
      <c r="F15" s="17"/>
      <c r="G15" s="20">
        <v>694373.1</v>
      </c>
      <c r="H15" s="20">
        <v>177904.01</v>
      </c>
      <c r="I15" s="20">
        <v>518651.64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95161500</v>
      </c>
      <c r="C16" s="13">
        <f>SUM(C4:C15)</f>
        <v>61200</v>
      </c>
      <c r="D16" s="14">
        <f>SUM(D4:D15)</f>
        <v>60952320</v>
      </c>
      <c r="E16" s="14">
        <f>SUM(E4:E15)</f>
        <v>59824732.079999998</v>
      </c>
      <c r="F16" s="6"/>
      <c r="G16" s="15">
        <f>SUM(G4:G15)</f>
        <v>8776911.7699999996</v>
      </c>
      <c r="H16" s="15">
        <f>SUM(H4:H15)</f>
        <v>2700021.41</v>
      </c>
      <c r="I16" s="15">
        <f>SUM(I4:I15)</f>
        <v>6105636.459999999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4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4" x14ac:dyDescent="0.2">
      <c r="A2" s="2">
        <v>2011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4" x14ac:dyDescent="0.2">
      <c r="B3" s="9"/>
      <c r="C3" s="9"/>
      <c r="D3" s="9"/>
      <c r="E3" s="9"/>
      <c r="J3" s="7"/>
      <c r="K3" s="7"/>
      <c r="L3" s="7"/>
      <c r="M3" s="7"/>
    </row>
    <row r="4" spans="1:14" x14ac:dyDescent="0.2">
      <c r="A4" s="1" t="s">
        <v>7</v>
      </c>
      <c r="B4" s="11">
        <v>6261000</v>
      </c>
      <c r="C4" s="11">
        <v>3600</v>
      </c>
      <c r="D4" s="12">
        <v>4009920</v>
      </c>
      <c r="E4" s="12">
        <v>3935736.48</v>
      </c>
      <c r="G4" s="10">
        <v>630715.53999999992</v>
      </c>
      <c r="H4" s="10">
        <v>216061.77</v>
      </c>
      <c r="I4" s="10">
        <v>417157.43</v>
      </c>
      <c r="K4" s="5"/>
      <c r="M4" s="5"/>
    </row>
    <row r="5" spans="1:14" x14ac:dyDescent="0.2">
      <c r="A5" s="1" t="s">
        <v>6</v>
      </c>
      <c r="B5" s="11">
        <v>7338000</v>
      </c>
      <c r="C5" s="11">
        <v>0</v>
      </c>
      <c r="D5" s="12">
        <v>4696320</v>
      </c>
      <c r="E5" s="12">
        <v>4609438.08</v>
      </c>
      <c r="G5" s="10">
        <v>666395.72</v>
      </c>
      <c r="H5" s="10">
        <v>192332.46</v>
      </c>
      <c r="I5" s="10">
        <v>476238.78</v>
      </c>
      <c r="K5" s="5"/>
      <c r="M5" s="5"/>
    </row>
    <row r="6" spans="1:14" x14ac:dyDescent="0.2">
      <c r="A6" s="17" t="s">
        <v>10</v>
      </c>
      <c r="B6" s="18">
        <v>6873000</v>
      </c>
      <c r="C6" s="18">
        <v>6000</v>
      </c>
      <c r="D6" s="19">
        <v>4403520</v>
      </c>
      <c r="E6" s="19">
        <v>4322054.88</v>
      </c>
      <c r="F6" s="17"/>
      <c r="G6" s="20">
        <v>550192.68999999994</v>
      </c>
      <c r="H6" s="20">
        <v>159900.15</v>
      </c>
      <c r="I6" s="20">
        <v>392466.58</v>
      </c>
    </row>
    <row r="7" spans="1:14" x14ac:dyDescent="0.2">
      <c r="A7" s="1" t="s">
        <v>1</v>
      </c>
      <c r="B7" s="11">
        <v>8104500</v>
      </c>
      <c r="C7" s="11">
        <v>8400</v>
      </c>
      <c r="D7" s="12">
        <v>5193600</v>
      </c>
      <c r="E7" s="12">
        <v>5097518.4000000004</v>
      </c>
      <c r="G7" s="10">
        <v>572395.52999999991</v>
      </c>
      <c r="H7" s="10">
        <v>142427.54</v>
      </c>
      <c r="I7" s="10">
        <v>432405.8</v>
      </c>
      <c r="K7" s="5"/>
      <c r="M7" s="5"/>
    </row>
    <row r="8" spans="1:14" x14ac:dyDescent="0.2">
      <c r="A8" s="1" t="s">
        <v>11</v>
      </c>
      <c r="B8" s="11">
        <v>8535000</v>
      </c>
      <c r="C8" s="11">
        <v>1200</v>
      </c>
      <c r="D8" s="12">
        <v>5463360</v>
      </c>
      <c r="E8" s="12">
        <v>5362287.84</v>
      </c>
      <c r="G8" s="10">
        <v>653049.9</v>
      </c>
      <c r="H8" s="10">
        <v>227302.21</v>
      </c>
      <c r="I8" s="10">
        <v>428041.53</v>
      </c>
      <c r="K8" s="5"/>
      <c r="M8" s="5"/>
    </row>
    <row r="9" spans="1:14" x14ac:dyDescent="0.2">
      <c r="A9" s="17" t="s">
        <v>9</v>
      </c>
      <c r="B9" s="18">
        <v>7774500</v>
      </c>
      <c r="C9" s="18">
        <v>4800</v>
      </c>
      <c r="D9" s="19">
        <v>4979520</v>
      </c>
      <c r="E9" s="19">
        <v>4887398.88</v>
      </c>
      <c r="F9" s="17"/>
      <c r="G9" s="20">
        <v>790314.08000000007</v>
      </c>
      <c r="H9" s="20">
        <v>221528.04</v>
      </c>
      <c r="I9" s="20">
        <v>571229.66</v>
      </c>
      <c r="K9" s="5"/>
      <c r="M9" s="5"/>
    </row>
    <row r="10" spans="1:14" x14ac:dyDescent="0.2">
      <c r="A10" s="1" t="s">
        <v>8</v>
      </c>
      <c r="B10" s="11">
        <v>9070500</v>
      </c>
      <c r="C10" s="11">
        <v>7200</v>
      </c>
      <c r="D10" s="12">
        <v>5810880</v>
      </c>
      <c r="E10" s="12">
        <v>5703378.7199999997</v>
      </c>
      <c r="G10" s="10">
        <v>599464.17000000004</v>
      </c>
      <c r="H10" s="10">
        <v>193776.68</v>
      </c>
      <c r="I10" s="10">
        <v>408215.14</v>
      </c>
      <c r="K10" s="5"/>
      <c r="M10" s="5"/>
    </row>
    <row r="11" spans="1:14" x14ac:dyDescent="0.2">
      <c r="A11" s="1" t="s">
        <v>2</v>
      </c>
      <c r="B11" s="11">
        <v>10123500</v>
      </c>
      <c r="C11" s="11">
        <v>13200</v>
      </c>
      <c r="D11" s="12">
        <v>6489600</v>
      </c>
      <c r="E11" s="12">
        <v>6369542.4000000004</v>
      </c>
      <c r="G11" s="10">
        <v>637389.11</v>
      </c>
      <c r="H11" s="10">
        <v>238452.23</v>
      </c>
      <c r="I11" s="10">
        <v>401414.92</v>
      </c>
    </row>
    <row r="12" spans="1:14" x14ac:dyDescent="0.2">
      <c r="A12" s="17" t="s">
        <v>17</v>
      </c>
      <c r="B12" s="18">
        <v>7539000</v>
      </c>
      <c r="C12" s="18">
        <v>3600</v>
      </c>
      <c r="D12" s="19">
        <v>4827840</v>
      </c>
      <c r="E12" s="19">
        <v>4738524.96</v>
      </c>
      <c r="F12" s="17"/>
      <c r="G12" s="20">
        <v>708970.3</v>
      </c>
      <c r="H12" s="20">
        <v>197904.92</v>
      </c>
      <c r="I12" s="20">
        <v>513502.61</v>
      </c>
    </row>
    <row r="13" spans="1:14" x14ac:dyDescent="0.2">
      <c r="A13" s="1" t="s">
        <v>14</v>
      </c>
      <c r="B13" s="11">
        <v>7921500</v>
      </c>
      <c r="C13" s="11">
        <v>6000</v>
      </c>
      <c r="D13" s="12">
        <v>5074560</v>
      </c>
      <c r="E13" s="12">
        <v>4980680.6399999997</v>
      </c>
      <c r="G13" s="10">
        <v>650661.5</v>
      </c>
      <c r="H13" s="10">
        <v>194103.6</v>
      </c>
      <c r="I13" s="10">
        <v>458871.98</v>
      </c>
    </row>
    <row r="14" spans="1:14" x14ac:dyDescent="0.2">
      <c r="A14" s="1" t="s">
        <v>13</v>
      </c>
      <c r="B14" s="11">
        <v>8679000</v>
      </c>
      <c r="C14" s="11">
        <v>9600</v>
      </c>
      <c r="D14" s="12">
        <v>5562240</v>
      </c>
      <c r="E14" s="12">
        <v>5459338.5599999996</v>
      </c>
      <c r="G14" s="10">
        <v>610025.46</v>
      </c>
      <c r="H14" s="10">
        <v>170604.05</v>
      </c>
      <c r="I14" s="10">
        <v>442029.17</v>
      </c>
    </row>
    <row r="15" spans="1:14" x14ac:dyDescent="0.2">
      <c r="A15" s="17" t="s">
        <v>4</v>
      </c>
      <c r="B15" s="18">
        <v>7356000</v>
      </c>
      <c r="C15" s="18">
        <v>1200</v>
      </c>
      <c r="D15" s="19">
        <v>4708800</v>
      </c>
      <c r="E15" s="19">
        <v>4621687.2</v>
      </c>
      <c r="F15" s="17"/>
      <c r="G15" s="20">
        <v>770733.14</v>
      </c>
      <c r="H15" s="20">
        <v>248550.14</v>
      </c>
      <c r="I15" s="20">
        <v>524378.35</v>
      </c>
      <c r="J15" s="7"/>
      <c r="K15" s="7"/>
      <c r="L15" s="7"/>
      <c r="M15" s="7"/>
      <c r="N15" s="7"/>
    </row>
    <row r="16" spans="1:14" ht="12.75" customHeight="1" thickBot="1" x14ac:dyDescent="0.25">
      <c r="A16" s="6" t="s">
        <v>0</v>
      </c>
      <c r="B16" s="13">
        <f>SUM(B4:B15)</f>
        <v>95575500</v>
      </c>
      <c r="C16" s="13">
        <f>SUM(C4:C15)</f>
        <v>64800</v>
      </c>
      <c r="D16" s="14">
        <f>SUM(D4:D15)</f>
        <v>61220160</v>
      </c>
      <c r="E16" s="14">
        <f>SUM(E4:E15)</f>
        <v>60087587.040000007</v>
      </c>
      <c r="F16" s="6"/>
      <c r="G16" s="15">
        <f>SUM(G4:G15)</f>
        <v>7840307.1399999997</v>
      </c>
      <c r="H16" s="15">
        <f>SUM(H4:H15)</f>
        <v>2402943.79</v>
      </c>
      <c r="I16" s="15">
        <f>SUM(I4:I15)</f>
        <v>5465951.9499999993</v>
      </c>
      <c r="J16" s="5"/>
      <c r="K16" s="5"/>
      <c r="L16" s="5"/>
      <c r="M16" s="5"/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2010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8829000</v>
      </c>
      <c r="C4" s="11">
        <v>9600</v>
      </c>
      <c r="D4" s="12">
        <v>5658240</v>
      </c>
      <c r="E4" s="12">
        <v>5553563</v>
      </c>
      <c r="G4" s="10">
        <v>677542.47</v>
      </c>
      <c r="H4" s="10">
        <v>219992.7</v>
      </c>
      <c r="I4" s="10">
        <v>459830.42</v>
      </c>
      <c r="K4" s="5"/>
      <c r="M4" s="5"/>
    </row>
    <row r="5" spans="1:13" x14ac:dyDescent="0.2">
      <c r="A5" s="1" t="s">
        <v>6</v>
      </c>
      <c r="B5" s="11">
        <v>6859500</v>
      </c>
      <c r="C5" s="11">
        <v>2400</v>
      </c>
      <c r="D5" s="12">
        <v>4392000</v>
      </c>
      <c r="E5" s="12">
        <v>4310748</v>
      </c>
      <c r="G5" s="10">
        <v>613036</v>
      </c>
      <c r="H5" s="10">
        <v>179003</v>
      </c>
      <c r="I5" s="10">
        <v>436243</v>
      </c>
      <c r="K5" s="5"/>
      <c r="M5" s="5"/>
    </row>
    <row r="6" spans="1:13" x14ac:dyDescent="0.2">
      <c r="A6" s="17" t="s">
        <v>10</v>
      </c>
      <c r="B6" s="18">
        <v>6756000</v>
      </c>
      <c r="C6" s="18">
        <v>0</v>
      </c>
      <c r="D6" s="19">
        <v>4323840</v>
      </c>
      <c r="E6" s="19">
        <v>4243849</v>
      </c>
      <c r="F6" s="17"/>
      <c r="G6" s="20">
        <v>475575</v>
      </c>
      <c r="H6" s="20">
        <v>166953</v>
      </c>
      <c r="I6" s="20">
        <v>310637</v>
      </c>
    </row>
    <row r="7" spans="1:13" x14ac:dyDescent="0.2">
      <c r="A7" s="1" t="s">
        <v>1</v>
      </c>
      <c r="B7" s="11">
        <v>8568000</v>
      </c>
      <c r="C7" s="11">
        <v>8400</v>
      </c>
      <c r="D7" s="12">
        <v>5490240</v>
      </c>
      <c r="E7" s="12">
        <v>5388671</v>
      </c>
      <c r="G7" s="10">
        <v>674898.83</v>
      </c>
      <c r="H7" s="10">
        <v>184876.15</v>
      </c>
      <c r="I7" s="10">
        <v>492307.8</v>
      </c>
      <c r="K7" s="5"/>
      <c r="M7" s="5"/>
    </row>
    <row r="8" spans="1:13" x14ac:dyDescent="0.2">
      <c r="A8" s="1" t="s">
        <v>11</v>
      </c>
      <c r="B8" s="11">
        <v>7959000</v>
      </c>
      <c r="C8" s="11">
        <v>2400</v>
      </c>
      <c r="D8" s="12">
        <v>5095680</v>
      </c>
      <c r="E8" s="12">
        <v>5001410</v>
      </c>
      <c r="G8" s="10">
        <v>660381.65999999992</v>
      </c>
      <c r="H8" s="10">
        <v>229048.86</v>
      </c>
      <c r="I8" s="10">
        <v>433620.55</v>
      </c>
      <c r="K8" s="5"/>
      <c r="M8" s="5"/>
    </row>
    <row r="9" spans="1:13" x14ac:dyDescent="0.2">
      <c r="A9" s="17" t="s">
        <v>9</v>
      </c>
      <c r="B9" s="18">
        <v>8448000</v>
      </c>
      <c r="C9" s="18">
        <v>6000</v>
      </c>
      <c r="D9" s="19">
        <v>5411520</v>
      </c>
      <c r="E9" s="19">
        <v>5311407</v>
      </c>
      <c r="F9" s="17"/>
      <c r="G9" s="20">
        <v>656734</v>
      </c>
      <c r="H9" s="20">
        <v>238565</v>
      </c>
      <c r="I9" s="20">
        <v>420643</v>
      </c>
      <c r="K9" s="5"/>
      <c r="M9" s="5"/>
    </row>
    <row r="10" spans="1:13" x14ac:dyDescent="0.2">
      <c r="A10" s="1" t="s">
        <v>8</v>
      </c>
      <c r="B10" s="11">
        <v>9859500</v>
      </c>
      <c r="C10" s="11">
        <v>8400</v>
      </c>
      <c r="D10" s="12">
        <v>6316800</v>
      </c>
      <c r="E10" s="12">
        <v>6199939</v>
      </c>
      <c r="G10" s="10">
        <v>711948</v>
      </c>
      <c r="H10" s="10">
        <v>228961</v>
      </c>
      <c r="I10" s="10">
        <v>485427</v>
      </c>
      <c r="K10" s="5"/>
      <c r="M10" s="5"/>
    </row>
    <row r="11" spans="1:13" x14ac:dyDescent="0.2">
      <c r="A11" s="1" t="s">
        <v>2</v>
      </c>
      <c r="B11" s="11">
        <v>8709000</v>
      </c>
      <c r="C11" s="11">
        <v>0</v>
      </c>
      <c r="D11" s="12">
        <v>5573760</v>
      </c>
      <c r="E11" s="12">
        <v>5470645.4400000004</v>
      </c>
      <c r="G11" s="10">
        <v>679336.08</v>
      </c>
      <c r="H11" s="10">
        <v>200664.98</v>
      </c>
      <c r="I11" s="10">
        <v>481174.5</v>
      </c>
    </row>
    <row r="12" spans="1:13" x14ac:dyDescent="0.2">
      <c r="A12" s="17" t="s">
        <v>17</v>
      </c>
      <c r="B12" s="18">
        <v>9006000</v>
      </c>
      <c r="C12" s="18">
        <v>4800</v>
      </c>
      <c r="D12" s="19">
        <v>5767680</v>
      </c>
      <c r="E12" s="19">
        <v>5660977.9199999999</v>
      </c>
      <c r="F12" s="17"/>
      <c r="G12" s="20">
        <v>769087.27</v>
      </c>
      <c r="H12" s="20">
        <v>269938.5</v>
      </c>
      <c r="I12" s="20">
        <v>501588.9</v>
      </c>
    </row>
    <row r="13" spans="1:13" x14ac:dyDescent="0.2">
      <c r="A13" s="1" t="s">
        <v>14</v>
      </c>
      <c r="B13" s="11">
        <v>8010000</v>
      </c>
      <c r="C13" s="11">
        <v>7200</v>
      </c>
      <c r="D13" s="12">
        <v>5132160</v>
      </c>
      <c r="E13" s="12">
        <v>5037215.04</v>
      </c>
      <c r="G13" s="10">
        <v>666057.88</v>
      </c>
      <c r="H13" s="10">
        <v>167949.54</v>
      </c>
      <c r="I13" s="10">
        <v>500714.17</v>
      </c>
    </row>
    <row r="14" spans="1:13" x14ac:dyDescent="0.2">
      <c r="A14" s="1" t="s">
        <v>13</v>
      </c>
      <c r="B14" s="11">
        <v>8226000</v>
      </c>
      <c r="C14" s="11">
        <v>1200</v>
      </c>
      <c r="D14" s="12">
        <v>5265600</v>
      </c>
      <c r="E14" s="12">
        <v>5168186</v>
      </c>
      <c r="G14" s="10">
        <v>483871.6</v>
      </c>
      <c r="H14" s="10">
        <v>178248.58</v>
      </c>
      <c r="I14" s="10">
        <v>307925.88</v>
      </c>
    </row>
    <row r="15" spans="1:13" x14ac:dyDescent="0.2">
      <c r="A15" s="17" t="s">
        <v>4</v>
      </c>
      <c r="B15" s="18">
        <v>8914500</v>
      </c>
      <c r="C15" s="18">
        <v>10800</v>
      </c>
      <c r="D15" s="19">
        <v>5713920</v>
      </c>
      <c r="E15" s="19">
        <v>5608212.4800000004</v>
      </c>
      <c r="F15" s="17"/>
      <c r="G15" s="20">
        <v>713114.51</v>
      </c>
      <c r="H15" s="20">
        <v>246393.58</v>
      </c>
      <c r="I15" s="20">
        <v>469097.33</v>
      </c>
    </row>
    <row r="16" spans="1:13" ht="12.75" customHeight="1" thickBot="1" x14ac:dyDescent="0.25">
      <c r="A16" s="6" t="s">
        <v>0</v>
      </c>
      <c r="B16" s="13">
        <f>SUM(B4:B15)</f>
        <v>100144500</v>
      </c>
      <c r="C16" s="13">
        <f>SUM(C4:C15)</f>
        <v>61200</v>
      </c>
      <c r="D16" s="14">
        <f>SUM(D4:D15)</f>
        <v>64141440</v>
      </c>
      <c r="E16" s="14">
        <f>SUM(E4:E15)</f>
        <v>62954823.879999995</v>
      </c>
      <c r="F16" s="6"/>
      <c r="G16" s="14">
        <f>SUM(G4:G15)</f>
        <v>7781583.2999999998</v>
      </c>
      <c r="H16" s="14">
        <f>SUM(H4:H15)</f>
        <v>2510594.89</v>
      </c>
      <c r="I16" s="14">
        <f>SUM(I4:I15)</f>
        <v>5299209.55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2009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8697000</v>
      </c>
      <c r="C4" s="11">
        <v>14400</v>
      </c>
      <c r="D4" s="12">
        <v>5577600</v>
      </c>
      <c r="E4" s="12">
        <v>5474414</v>
      </c>
      <c r="G4" s="10">
        <v>451144</v>
      </c>
      <c r="H4" s="10" t="s">
        <v>25</v>
      </c>
      <c r="I4" s="10" t="s">
        <v>25</v>
      </c>
    </row>
    <row r="5" spans="1:13" x14ac:dyDescent="0.2">
      <c r="A5" s="1" t="s">
        <v>6</v>
      </c>
      <c r="B5" s="11">
        <v>8589000</v>
      </c>
      <c r="C5" s="11">
        <v>12000</v>
      </c>
      <c r="D5" s="12">
        <v>5506560</v>
      </c>
      <c r="E5" s="12">
        <v>5404689</v>
      </c>
      <c r="G5" s="10">
        <v>432916</v>
      </c>
      <c r="H5" s="10" t="s">
        <v>25</v>
      </c>
      <c r="I5" s="10" t="s">
        <v>25</v>
      </c>
    </row>
    <row r="6" spans="1:13" x14ac:dyDescent="0.2">
      <c r="A6" s="17" t="s">
        <v>10</v>
      </c>
      <c r="B6" s="18">
        <v>7381500</v>
      </c>
      <c r="C6" s="18">
        <v>0</v>
      </c>
      <c r="D6" s="19">
        <v>4724160</v>
      </c>
      <c r="E6" s="19">
        <v>4636763</v>
      </c>
      <c r="F6" s="17"/>
      <c r="G6" s="20">
        <v>499154</v>
      </c>
      <c r="H6" s="20" t="s">
        <v>25</v>
      </c>
      <c r="I6" s="20" t="s">
        <v>25</v>
      </c>
    </row>
    <row r="7" spans="1:13" x14ac:dyDescent="0.2">
      <c r="A7" s="1" t="s">
        <v>1</v>
      </c>
      <c r="B7" s="11">
        <v>8179500</v>
      </c>
      <c r="C7" s="11">
        <v>9600</v>
      </c>
      <c r="D7" s="12">
        <v>5242560</v>
      </c>
      <c r="E7" s="12">
        <v>5145573</v>
      </c>
      <c r="G7" s="10">
        <v>404534</v>
      </c>
      <c r="H7" s="10" t="s">
        <v>25</v>
      </c>
      <c r="I7" s="10" t="s">
        <v>25</v>
      </c>
    </row>
    <row r="8" spans="1:13" x14ac:dyDescent="0.2">
      <c r="A8" s="1" t="s">
        <v>11</v>
      </c>
      <c r="B8" s="11">
        <v>8625000</v>
      </c>
      <c r="C8" s="11">
        <v>6000</v>
      </c>
      <c r="D8" s="12">
        <v>5524800</v>
      </c>
      <c r="E8" s="12">
        <v>5422591</v>
      </c>
      <c r="G8" s="10">
        <v>527298</v>
      </c>
      <c r="H8" s="10" t="s">
        <v>25</v>
      </c>
      <c r="I8" s="10" t="s">
        <v>25</v>
      </c>
    </row>
    <row r="9" spans="1:13" x14ac:dyDescent="0.2">
      <c r="A9" s="17" t="s">
        <v>9</v>
      </c>
      <c r="B9" s="18">
        <v>8502000</v>
      </c>
      <c r="C9" s="18">
        <v>6000</v>
      </c>
      <c r="D9" s="19">
        <v>5446080</v>
      </c>
      <c r="E9" s="19">
        <v>5345328</v>
      </c>
      <c r="F9" s="17"/>
      <c r="G9" s="20">
        <v>569910</v>
      </c>
      <c r="H9" s="20" t="s">
        <v>25</v>
      </c>
      <c r="I9" s="20" t="s">
        <v>25</v>
      </c>
    </row>
    <row r="10" spans="1:13" x14ac:dyDescent="0.2">
      <c r="A10" s="1" t="s">
        <v>8</v>
      </c>
      <c r="B10" s="11">
        <v>9498000</v>
      </c>
      <c r="C10" s="11">
        <v>3600</v>
      </c>
      <c r="D10" s="12">
        <v>6081600</v>
      </c>
      <c r="E10" s="12">
        <v>5969090</v>
      </c>
      <c r="G10" s="10">
        <v>579668</v>
      </c>
      <c r="H10" s="10" t="s">
        <v>25</v>
      </c>
      <c r="I10" s="10" t="s">
        <v>25</v>
      </c>
    </row>
    <row r="11" spans="1:13" x14ac:dyDescent="0.2">
      <c r="A11" s="1" t="s">
        <v>2</v>
      </c>
      <c r="B11" s="11">
        <v>8733000</v>
      </c>
      <c r="C11" s="11">
        <v>3600</v>
      </c>
      <c r="D11" s="12">
        <v>5592000</v>
      </c>
      <c r="E11" s="12">
        <v>5488548</v>
      </c>
      <c r="G11" s="10">
        <v>570308</v>
      </c>
      <c r="H11" s="10" t="s">
        <v>25</v>
      </c>
      <c r="I11" s="10" t="s">
        <v>25</v>
      </c>
    </row>
    <row r="12" spans="1:13" x14ac:dyDescent="0.2">
      <c r="A12" s="17" t="s">
        <v>17</v>
      </c>
      <c r="B12" s="18">
        <v>8890500</v>
      </c>
      <c r="C12" s="18">
        <v>7200</v>
      </c>
      <c r="D12" s="19">
        <v>5695680</v>
      </c>
      <c r="E12" s="19">
        <v>5590310</v>
      </c>
      <c r="F12" s="17"/>
      <c r="G12" s="20">
        <v>623904</v>
      </c>
      <c r="H12" s="20" t="s">
        <v>25</v>
      </c>
      <c r="I12" s="20" t="s">
        <v>25</v>
      </c>
    </row>
    <row r="13" spans="1:13" x14ac:dyDescent="0.2">
      <c r="A13" s="1" t="s">
        <v>14</v>
      </c>
      <c r="B13" s="11">
        <v>8193000</v>
      </c>
      <c r="C13" s="11">
        <v>1200</v>
      </c>
      <c r="D13" s="12">
        <v>5244480</v>
      </c>
      <c r="E13" s="12">
        <v>5147457</v>
      </c>
      <c r="G13" s="10">
        <v>544084</v>
      </c>
      <c r="H13" s="10" t="s">
        <v>25</v>
      </c>
      <c r="I13" s="10" t="s">
        <v>25</v>
      </c>
    </row>
    <row r="14" spans="1:13" x14ac:dyDescent="0.2">
      <c r="A14" s="1" t="s">
        <v>13</v>
      </c>
      <c r="B14" s="11">
        <v>8758500</v>
      </c>
      <c r="C14" s="11">
        <v>9600</v>
      </c>
      <c r="D14" s="12">
        <v>5613120</v>
      </c>
      <c r="E14" s="12">
        <v>5509277</v>
      </c>
      <c r="G14" s="10">
        <v>564101</v>
      </c>
      <c r="H14" s="10">
        <v>191744</v>
      </c>
      <c r="I14" s="10">
        <v>374385</v>
      </c>
    </row>
    <row r="15" spans="1:13" x14ac:dyDescent="0.2">
      <c r="A15" s="17" t="s">
        <v>4</v>
      </c>
      <c r="B15" s="18">
        <v>7197000</v>
      </c>
      <c r="C15" s="18">
        <v>1200</v>
      </c>
      <c r="D15" s="19">
        <v>4607040</v>
      </c>
      <c r="E15" s="19">
        <v>4521810</v>
      </c>
      <c r="F15" s="17"/>
      <c r="G15" s="20">
        <v>620993</v>
      </c>
      <c r="H15" s="20">
        <v>178949</v>
      </c>
      <c r="I15" s="20">
        <v>444440</v>
      </c>
    </row>
    <row r="16" spans="1:13" ht="12.75" customHeight="1" thickBot="1" x14ac:dyDescent="0.25">
      <c r="A16" s="6" t="s">
        <v>0</v>
      </c>
      <c r="B16" s="13">
        <f>SUM(B4:B15)</f>
        <v>101244000</v>
      </c>
      <c r="C16" s="13">
        <f>SUM(C4:C15)</f>
        <v>74400</v>
      </c>
      <c r="D16" s="14">
        <f>SUM(D4:D15)</f>
        <v>64855680</v>
      </c>
      <c r="E16" s="14">
        <f>SUM(E4:E15)</f>
        <v>63655850</v>
      </c>
      <c r="F16" s="6"/>
      <c r="G16" s="14">
        <f>SUM(G4:G15)</f>
        <v>6388014</v>
      </c>
      <c r="H16" s="14">
        <f>SUM(H4:H15)</f>
        <v>370693</v>
      </c>
      <c r="I16" s="14">
        <f>SUM(I4:I15)</f>
        <v>818825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2008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9099000</v>
      </c>
      <c r="C4" s="11">
        <v>2400</v>
      </c>
      <c r="D4" s="12">
        <f t="shared" ref="D4:D15" si="0">+B4*0.64+C4*0.8</f>
        <v>5825280</v>
      </c>
      <c r="E4" s="12">
        <v>5717712</v>
      </c>
      <c r="G4" s="10">
        <v>471812</v>
      </c>
    </row>
    <row r="5" spans="1:13" x14ac:dyDescent="0.2">
      <c r="A5" s="1" t="s">
        <v>6</v>
      </c>
      <c r="B5" s="11">
        <v>8053500</v>
      </c>
      <c r="C5" s="11">
        <v>13200</v>
      </c>
      <c r="D5" s="12">
        <f t="shared" si="0"/>
        <v>5164800</v>
      </c>
      <c r="E5" s="12">
        <v>5069251</v>
      </c>
      <c r="G5" s="10">
        <v>500873</v>
      </c>
    </row>
    <row r="6" spans="1:13" x14ac:dyDescent="0.2">
      <c r="A6" s="17" t="s">
        <v>10</v>
      </c>
      <c r="B6" s="18">
        <v>7881000</v>
      </c>
      <c r="C6" s="18">
        <v>7200</v>
      </c>
      <c r="D6" s="19">
        <f t="shared" si="0"/>
        <v>5049600</v>
      </c>
      <c r="E6" s="19">
        <v>4956182</v>
      </c>
      <c r="F6" s="17"/>
      <c r="G6" s="20">
        <v>449079</v>
      </c>
    </row>
    <row r="7" spans="1:13" x14ac:dyDescent="0.2">
      <c r="A7" s="1" t="s">
        <v>1</v>
      </c>
      <c r="B7" s="11">
        <v>8560500</v>
      </c>
      <c r="C7" s="11">
        <v>7200</v>
      </c>
      <c r="D7" s="12">
        <f t="shared" si="0"/>
        <v>5484480</v>
      </c>
      <c r="E7" s="12">
        <v>5383017</v>
      </c>
      <c r="G7" s="10">
        <v>482580</v>
      </c>
    </row>
    <row r="8" spans="1:13" x14ac:dyDescent="0.2">
      <c r="A8" s="1" t="s">
        <v>11</v>
      </c>
      <c r="B8" s="11">
        <v>8650500</v>
      </c>
      <c r="C8" s="11">
        <v>7200</v>
      </c>
      <c r="D8" s="12">
        <f t="shared" si="0"/>
        <v>5542080</v>
      </c>
      <c r="E8" s="12">
        <v>5439552</v>
      </c>
      <c r="G8" s="10">
        <v>535974</v>
      </c>
    </row>
    <row r="9" spans="1:13" x14ac:dyDescent="0.2">
      <c r="A9" s="17" t="s">
        <v>9</v>
      </c>
      <c r="B9" s="18">
        <v>12000000</v>
      </c>
      <c r="C9" s="18">
        <v>9600</v>
      </c>
      <c r="D9" s="19">
        <f t="shared" si="0"/>
        <v>7687680</v>
      </c>
      <c r="E9" s="19">
        <v>7545458</v>
      </c>
      <c r="F9" s="17"/>
      <c r="G9" s="20">
        <v>425472</v>
      </c>
    </row>
    <row r="10" spans="1:13" x14ac:dyDescent="0.2">
      <c r="A10" s="1" t="s">
        <v>8</v>
      </c>
      <c r="B10" s="11">
        <v>7890000</v>
      </c>
      <c r="C10" s="11">
        <v>4800</v>
      </c>
      <c r="D10" s="12">
        <f t="shared" si="0"/>
        <v>5053440</v>
      </c>
      <c r="E10" s="12">
        <v>4959951</v>
      </c>
      <c r="G10" s="10">
        <v>622827</v>
      </c>
    </row>
    <row r="11" spans="1:13" x14ac:dyDescent="0.2">
      <c r="A11" s="1" t="s">
        <v>2</v>
      </c>
      <c r="B11" s="11">
        <v>11088000</v>
      </c>
      <c r="C11" s="11">
        <v>15600</v>
      </c>
      <c r="D11" s="12">
        <f t="shared" si="0"/>
        <v>7108800</v>
      </c>
      <c r="E11" s="12">
        <v>6977287</v>
      </c>
      <c r="G11" s="10">
        <v>474363</v>
      </c>
    </row>
    <row r="12" spans="1:13" x14ac:dyDescent="0.2">
      <c r="A12" s="17" t="s">
        <v>17</v>
      </c>
      <c r="B12" s="18">
        <v>10371000</v>
      </c>
      <c r="C12" s="18">
        <v>3600</v>
      </c>
      <c r="D12" s="19">
        <f t="shared" si="0"/>
        <v>6640320</v>
      </c>
      <c r="E12" s="19">
        <v>6517474</v>
      </c>
      <c r="F12" s="17"/>
      <c r="G12" s="20">
        <v>434872</v>
      </c>
    </row>
    <row r="13" spans="1:13" x14ac:dyDescent="0.2">
      <c r="A13" s="1" t="s">
        <v>14</v>
      </c>
      <c r="B13" s="11">
        <v>8871000</v>
      </c>
      <c r="C13" s="11">
        <v>6000</v>
      </c>
      <c r="D13" s="12">
        <f t="shared" si="0"/>
        <v>5682240</v>
      </c>
      <c r="E13" s="12">
        <v>5577119</v>
      </c>
      <c r="G13" s="10">
        <v>566692</v>
      </c>
    </row>
    <row r="14" spans="1:13" x14ac:dyDescent="0.2">
      <c r="A14" s="1" t="s">
        <v>13</v>
      </c>
      <c r="B14" s="11">
        <v>9544500</v>
      </c>
      <c r="C14" s="11">
        <v>14400</v>
      </c>
      <c r="D14" s="12">
        <f t="shared" si="0"/>
        <v>6120000</v>
      </c>
      <c r="E14" s="12">
        <v>6006780</v>
      </c>
      <c r="G14" s="10">
        <v>635047</v>
      </c>
    </row>
    <row r="15" spans="1:13" x14ac:dyDescent="0.2">
      <c r="A15" s="17" t="s">
        <v>4</v>
      </c>
      <c r="B15" s="18">
        <v>8772000</v>
      </c>
      <c r="C15" s="18">
        <v>3600</v>
      </c>
      <c r="D15" s="19">
        <f t="shared" si="0"/>
        <v>5616960</v>
      </c>
      <c r="E15" s="19">
        <v>5513046</v>
      </c>
      <c r="F15" s="17"/>
      <c r="G15" s="20">
        <v>505243</v>
      </c>
    </row>
    <row r="16" spans="1:13" ht="12.75" customHeight="1" thickBot="1" x14ac:dyDescent="0.25">
      <c r="A16" s="6" t="s">
        <v>0</v>
      </c>
      <c r="B16" s="13">
        <f>SUM(B4:B15)</f>
        <v>110781000</v>
      </c>
      <c r="C16" s="13">
        <f>SUM(C4:C15)</f>
        <v>94800</v>
      </c>
      <c r="D16" s="14">
        <f>SUM(D4:D15)</f>
        <v>70975680</v>
      </c>
      <c r="E16" s="14">
        <f>SUM(E4:E15)</f>
        <v>69662829</v>
      </c>
      <c r="F16" s="6"/>
      <c r="G16" s="14">
        <f>SUM(G4:G15)</f>
        <v>6104834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8"/>
      <c r="H1" s="16"/>
      <c r="I1" s="16"/>
    </row>
    <row r="2" spans="1:13" x14ac:dyDescent="0.2">
      <c r="A2" s="2">
        <v>2007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16"/>
      <c r="I2" s="16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8259000</v>
      </c>
      <c r="C4" s="11">
        <v>1200</v>
      </c>
      <c r="D4" s="12">
        <v>5286720</v>
      </c>
      <c r="E4" s="12">
        <v>5188916</v>
      </c>
      <c r="G4" s="10">
        <v>409318</v>
      </c>
    </row>
    <row r="5" spans="1:13" x14ac:dyDescent="0.2">
      <c r="A5" s="1" t="s">
        <v>6</v>
      </c>
      <c r="B5" s="11">
        <v>7126500</v>
      </c>
      <c r="C5" s="11">
        <v>20400</v>
      </c>
      <c r="D5" s="12">
        <v>4577280</v>
      </c>
      <c r="E5" s="12">
        <v>4492600</v>
      </c>
      <c r="G5" s="10">
        <v>507507</v>
      </c>
    </row>
    <row r="6" spans="1:13" x14ac:dyDescent="0.2">
      <c r="A6" s="17" t="s">
        <v>10</v>
      </c>
      <c r="B6" s="18">
        <v>8067000</v>
      </c>
      <c r="C6" s="18">
        <v>7200</v>
      </c>
      <c r="D6" s="19">
        <v>5168640</v>
      </c>
      <c r="E6" s="19">
        <v>5073020</v>
      </c>
      <c r="F6" s="17"/>
      <c r="G6" s="20">
        <v>464660</v>
      </c>
    </row>
    <row r="7" spans="1:13" x14ac:dyDescent="0.2">
      <c r="A7" s="1" t="s">
        <v>1</v>
      </c>
      <c r="B7" s="11">
        <v>9348000</v>
      </c>
      <c r="C7" s="11">
        <v>6000</v>
      </c>
      <c r="D7" s="12">
        <v>5987520</v>
      </c>
      <c r="E7" s="12">
        <v>5876751</v>
      </c>
      <c r="G7" s="10">
        <v>422564</v>
      </c>
    </row>
    <row r="8" spans="1:13" x14ac:dyDescent="0.2">
      <c r="A8" s="1" t="s">
        <v>11</v>
      </c>
      <c r="B8" s="11">
        <v>9505500</v>
      </c>
      <c r="C8" s="11">
        <v>0</v>
      </c>
      <c r="D8" s="12">
        <v>6083520</v>
      </c>
      <c r="E8" s="12">
        <v>5970975</v>
      </c>
      <c r="G8" s="10">
        <v>493247</v>
      </c>
    </row>
    <row r="9" spans="1:13" x14ac:dyDescent="0.2">
      <c r="A9" s="17" t="s">
        <v>9</v>
      </c>
      <c r="B9" s="18">
        <v>9991500</v>
      </c>
      <c r="C9" s="18">
        <v>18000</v>
      </c>
      <c r="D9" s="19">
        <v>6408960</v>
      </c>
      <c r="E9" s="19">
        <v>6290394</v>
      </c>
      <c r="F9" s="17"/>
      <c r="G9" s="20">
        <v>515270</v>
      </c>
    </row>
    <row r="10" spans="1:13" x14ac:dyDescent="0.2">
      <c r="A10" s="1" t="s">
        <v>8</v>
      </c>
      <c r="B10" s="11">
        <v>10098000</v>
      </c>
      <c r="C10" s="11">
        <v>3600</v>
      </c>
      <c r="D10" s="12">
        <v>6456600</v>
      </c>
      <c r="E10" s="12">
        <v>6345986</v>
      </c>
      <c r="G10" s="10">
        <v>488375</v>
      </c>
    </row>
    <row r="11" spans="1:13" x14ac:dyDescent="0.2">
      <c r="A11" s="1" t="s">
        <v>2</v>
      </c>
      <c r="B11" s="11">
        <v>9225000</v>
      </c>
      <c r="C11" s="11">
        <v>8400</v>
      </c>
      <c r="D11" s="12">
        <v>5910720</v>
      </c>
      <c r="E11" s="12">
        <v>5801372</v>
      </c>
      <c r="G11" s="10">
        <v>634683</v>
      </c>
    </row>
    <row r="12" spans="1:13" x14ac:dyDescent="0.2">
      <c r="A12" s="17" t="s">
        <v>17</v>
      </c>
      <c r="B12" s="18">
        <v>10617000</v>
      </c>
      <c r="C12" s="18">
        <v>13200</v>
      </c>
      <c r="D12" s="19">
        <v>6805440</v>
      </c>
      <c r="E12" s="19">
        <v>6679539</v>
      </c>
      <c r="F12" s="17"/>
      <c r="G12" s="20">
        <v>447812</v>
      </c>
    </row>
    <row r="13" spans="1:13" x14ac:dyDescent="0.2">
      <c r="A13" s="1" t="s">
        <v>14</v>
      </c>
      <c r="B13" s="11">
        <v>9991500</v>
      </c>
      <c r="C13" s="11">
        <v>3600</v>
      </c>
      <c r="D13" s="12">
        <v>6397440</v>
      </c>
      <c r="E13" s="12">
        <v>6279087</v>
      </c>
      <c r="G13" s="10">
        <v>479367</v>
      </c>
    </row>
    <row r="14" spans="1:13" x14ac:dyDescent="0.2">
      <c r="A14" s="1" t="s">
        <v>13</v>
      </c>
      <c r="B14" s="11">
        <v>8619000</v>
      </c>
      <c r="C14" s="11">
        <v>3600</v>
      </c>
      <c r="D14" s="12">
        <v>5519040</v>
      </c>
      <c r="E14" s="12">
        <v>5416938</v>
      </c>
      <c r="G14" s="10">
        <v>553015</v>
      </c>
    </row>
    <row r="15" spans="1:13" x14ac:dyDescent="0.2">
      <c r="A15" s="17" t="s">
        <v>4</v>
      </c>
      <c r="B15" s="18">
        <v>9237000</v>
      </c>
      <c r="C15" s="18">
        <v>10800</v>
      </c>
      <c r="D15" s="19">
        <v>5920320</v>
      </c>
      <c r="E15" s="19">
        <v>5810794</v>
      </c>
      <c r="F15" s="17"/>
      <c r="G15" s="20">
        <v>415202</v>
      </c>
    </row>
    <row r="16" spans="1:13" ht="12.75" customHeight="1" thickBot="1" x14ac:dyDescent="0.25">
      <c r="A16" s="6" t="s">
        <v>0</v>
      </c>
      <c r="B16" s="13">
        <f>SUM(B4:B15)</f>
        <v>110085000</v>
      </c>
      <c r="C16" s="13">
        <f>SUM(C4:C15)</f>
        <v>96000</v>
      </c>
      <c r="D16" s="14">
        <f>SUM(D4:D15)</f>
        <v>70522200</v>
      </c>
      <c r="E16" s="14">
        <f>SUM(E4:E15)</f>
        <v>69226372</v>
      </c>
      <c r="F16" s="6"/>
      <c r="G16" s="14">
        <f>SUM(G4:G15)</f>
        <v>5831020</v>
      </c>
    </row>
    <row r="17" ht="13.5" thickTop="1" x14ac:dyDescent="0.2"/>
  </sheetData>
  <mergeCells count="1">
    <mergeCell ref="B1:E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2006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8226000</v>
      </c>
      <c r="C4" s="11">
        <v>20400</v>
      </c>
      <c r="D4" s="12">
        <v>5280960</v>
      </c>
      <c r="E4" s="12">
        <v>5183262</v>
      </c>
      <c r="G4" s="10">
        <v>427719</v>
      </c>
    </row>
    <row r="5" spans="1:13" x14ac:dyDescent="0.2">
      <c r="A5" s="1" t="s">
        <v>6</v>
      </c>
      <c r="B5" s="11">
        <v>7080000</v>
      </c>
      <c r="C5" s="11">
        <v>7200</v>
      </c>
      <c r="D5" s="12">
        <v>4536960</v>
      </c>
      <c r="E5" s="12">
        <v>4453026</v>
      </c>
      <c r="G5" s="10">
        <v>418256</v>
      </c>
    </row>
    <row r="6" spans="1:13" x14ac:dyDescent="0.2">
      <c r="A6" s="17" t="s">
        <v>10</v>
      </c>
      <c r="B6" s="18">
        <v>8689500</v>
      </c>
      <c r="C6" s="18">
        <v>2400</v>
      </c>
      <c r="D6" s="19">
        <v>5563200</v>
      </c>
      <c r="E6" s="19">
        <v>5460281</v>
      </c>
      <c r="F6" s="17"/>
      <c r="G6" s="20">
        <v>430892</v>
      </c>
    </row>
    <row r="7" spans="1:13" x14ac:dyDescent="0.2">
      <c r="A7" s="1" t="s">
        <v>1</v>
      </c>
      <c r="B7" s="11">
        <v>7813500</v>
      </c>
      <c r="C7" s="11">
        <v>13200</v>
      </c>
      <c r="D7" s="12">
        <v>5011200</v>
      </c>
      <c r="E7" s="12">
        <v>4918493</v>
      </c>
      <c r="G7" s="10">
        <v>415501</v>
      </c>
    </row>
    <row r="8" spans="1:13" x14ac:dyDescent="0.2">
      <c r="A8" s="1" t="s">
        <v>11</v>
      </c>
      <c r="B8" s="11">
        <v>8862000</v>
      </c>
      <c r="C8" s="11">
        <v>18000</v>
      </c>
      <c r="D8" s="12">
        <v>5686080</v>
      </c>
      <c r="E8" s="12">
        <v>5580888</v>
      </c>
      <c r="G8" s="10">
        <v>409915</v>
      </c>
    </row>
    <row r="9" spans="1:13" x14ac:dyDescent="0.2">
      <c r="A9" s="17" t="s">
        <v>9</v>
      </c>
      <c r="B9" s="18">
        <v>9543000</v>
      </c>
      <c r="C9" s="18">
        <v>0</v>
      </c>
      <c r="D9" s="19">
        <v>6107520</v>
      </c>
      <c r="E9" s="19">
        <v>5994531</v>
      </c>
      <c r="F9" s="17"/>
      <c r="G9" s="20">
        <v>480528</v>
      </c>
    </row>
    <row r="10" spans="1:13" x14ac:dyDescent="0.2">
      <c r="A10" s="1" t="s">
        <v>8</v>
      </c>
      <c r="B10" s="11">
        <v>9678000</v>
      </c>
      <c r="C10" s="11">
        <v>4800</v>
      </c>
      <c r="D10" s="12">
        <v>6197760</v>
      </c>
      <c r="E10" s="12">
        <v>6083101</v>
      </c>
      <c r="G10" s="10">
        <v>492585</v>
      </c>
    </row>
    <row r="11" spans="1:13" x14ac:dyDescent="0.2">
      <c r="A11" s="1" t="s">
        <v>2</v>
      </c>
      <c r="B11" s="11">
        <v>9084000</v>
      </c>
      <c r="C11" s="11">
        <v>21600</v>
      </c>
      <c r="D11" s="12">
        <v>5831040</v>
      </c>
      <c r="E11" s="12">
        <v>5723166</v>
      </c>
      <c r="G11" s="10">
        <v>499258</v>
      </c>
    </row>
    <row r="12" spans="1:13" x14ac:dyDescent="0.2">
      <c r="A12" s="17" t="s">
        <v>17</v>
      </c>
      <c r="B12" s="18">
        <v>9544500</v>
      </c>
      <c r="C12" s="18">
        <v>0</v>
      </c>
      <c r="D12" s="19">
        <v>6108480</v>
      </c>
      <c r="E12" s="19">
        <v>5995473</v>
      </c>
      <c r="F12" s="17"/>
      <c r="G12" s="20">
        <v>524408</v>
      </c>
    </row>
    <row r="13" spans="1:13" x14ac:dyDescent="0.2">
      <c r="A13" s="1" t="s">
        <v>14</v>
      </c>
      <c r="B13" s="11">
        <v>8205000</v>
      </c>
      <c r="C13" s="11">
        <v>3600</v>
      </c>
      <c r="D13" s="12">
        <v>5254080</v>
      </c>
      <c r="E13" s="12">
        <v>5156880</v>
      </c>
      <c r="G13" s="10">
        <v>477784</v>
      </c>
    </row>
    <row r="14" spans="1:13" x14ac:dyDescent="0.2">
      <c r="A14" s="1" t="s">
        <v>13</v>
      </c>
      <c r="B14" s="11">
        <v>8328000</v>
      </c>
      <c r="C14" s="11">
        <v>3600</v>
      </c>
      <c r="D14" s="12">
        <v>5332800</v>
      </c>
      <c r="E14" s="12">
        <v>5234143</v>
      </c>
      <c r="G14" s="10">
        <v>493962</v>
      </c>
    </row>
    <row r="15" spans="1:13" x14ac:dyDescent="0.2">
      <c r="A15" s="17" t="s">
        <v>4</v>
      </c>
      <c r="B15" s="18">
        <v>8947500</v>
      </c>
      <c r="C15" s="18">
        <v>4800</v>
      </c>
      <c r="D15" s="19">
        <v>5730240</v>
      </c>
      <c r="E15" s="19">
        <v>5624231</v>
      </c>
      <c r="F15" s="17"/>
      <c r="G15" s="20">
        <v>517361</v>
      </c>
    </row>
    <row r="16" spans="1:13" ht="12.75" customHeight="1" thickBot="1" x14ac:dyDescent="0.25">
      <c r="A16" s="6" t="s">
        <v>0</v>
      </c>
      <c r="B16" s="13">
        <f>SUM(B4:B15)</f>
        <v>104001000</v>
      </c>
      <c r="C16" s="13">
        <f>SUM(C4:C15)</f>
        <v>99600</v>
      </c>
      <c r="D16" s="14">
        <f>SUM(D4:D15)</f>
        <v>66640320</v>
      </c>
      <c r="E16" s="14">
        <f>SUM(E4:E15)</f>
        <v>65407475</v>
      </c>
      <c r="F16" s="6"/>
      <c r="G16" s="14">
        <f>SUM(G4:G15)</f>
        <v>5588169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I24" sqref="I24"/>
    </sheetView>
  </sheetViews>
  <sheetFormatPr defaultRowHeight="12.75" x14ac:dyDescent="0.2"/>
  <cols>
    <col min="1" max="1" width="12.7109375" customWidth="1"/>
    <col min="2" max="2" width="11.7109375" customWidth="1"/>
    <col min="3" max="3" width="11.42578125" customWidth="1"/>
    <col min="4" max="4" width="15.42578125" customWidth="1"/>
    <col min="5" max="5" width="13.42578125" customWidth="1"/>
    <col min="6" max="6" width="12.5703125" customWidth="1"/>
    <col min="7" max="7" width="13.85546875" customWidth="1"/>
    <col min="8" max="9" width="12.7109375" customWidth="1"/>
  </cols>
  <sheetData>
    <row r="1" spans="1:9" x14ac:dyDescent="0.2">
      <c r="A1" s="1"/>
      <c r="B1" s="26" t="s">
        <v>3</v>
      </c>
      <c r="C1" s="26"/>
      <c r="D1" s="26"/>
      <c r="E1" s="26"/>
      <c r="F1" s="1"/>
      <c r="G1" s="27" t="s">
        <v>18</v>
      </c>
      <c r="H1" s="27"/>
      <c r="I1" s="27"/>
    </row>
    <row r="2" spans="1:9" x14ac:dyDescent="0.2">
      <c r="A2" s="2">
        <v>2023</v>
      </c>
      <c r="B2" s="2" t="s">
        <v>15</v>
      </c>
      <c r="C2" s="2" t="s">
        <v>16</v>
      </c>
      <c r="D2" s="2" t="s">
        <v>5</v>
      </c>
      <c r="E2" s="2" t="s">
        <v>12</v>
      </c>
      <c r="F2" s="1"/>
      <c r="G2" s="8" t="s">
        <v>22</v>
      </c>
      <c r="H2" s="8" t="s">
        <v>23</v>
      </c>
      <c r="I2" s="8" t="s">
        <v>24</v>
      </c>
    </row>
    <row r="3" spans="1:9" x14ac:dyDescent="0.2">
      <c r="A3" s="1"/>
      <c r="B3" s="9"/>
      <c r="C3" s="9"/>
      <c r="D3" s="9"/>
      <c r="E3" s="9"/>
      <c r="F3" s="1"/>
      <c r="G3" s="10"/>
      <c r="H3" s="10"/>
      <c r="I3" s="10"/>
    </row>
    <row r="4" spans="1:9" x14ac:dyDescent="0.2">
      <c r="A4" s="1" t="s">
        <v>7</v>
      </c>
      <c r="B4" s="11">
        <v>4752000</v>
      </c>
      <c r="C4" s="11">
        <v>0</v>
      </c>
      <c r="D4" s="12">
        <v>3041280</v>
      </c>
      <c r="E4" s="12">
        <v>2985016.32</v>
      </c>
      <c r="F4" s="22"/>
      <c r="G4" s="12">
        <v>721370.63</v>
      </c>
      <c r="H4" s="12">
        <v>274315.28999999998</v>
      </c>
      <c r="I4" s="12">
        <v>451207.09</v>
      </c>
    </row>
    <row r="5" spans="1:9" x14ac:dyDescent="0.2">
      <c r="A5" s="1" t="s">
        <v>6</v>
      </c>
      <c r="B5" s="11">
        <v>5526000</v>
      </c>
      <c r="C5" s="11">
        <v>0</v>
      </c>
      <c r="D5" s="12">
        <v>3536640</v>
      </c>
      <c r="E5" s="12">
        <v>3471212.16</v>
      </c>
      <c r="F5" s="22"/>
      <c r="G5" s="12">
        <v>875598.13</v>
      </c>
      <c r="H5" s="12">
        <v>287496.02</v>
      </c>
      <c r="I5" s="12">
        <v>592602.21</v>
      </c>
    </row>
    <row r="6" spans="1:9" x14ac:dyDescent="0.2">
      <c r="A6" s="17" t="s">
        <v>10</v>
      </c>
      <c r="B6" s="18">
        <v>3736500</v>
      </c>
      <c r="C6" s="18">
        <v>0</v>
      </c>
      <c r="D6" s="19">
        <v>2391360</v>
      </c>
      <c r="E6" s="19">
        <v>2347119.84</v>
      </c>
      <c r="F6" s="23"/>
      <c r="G6" s="19">
        <v>558433.52</v>
      </c>
      <c r="H6" s="19">
        <v>101858.08</v>
      </c>
      <c r="I6" s="19">
        <v>459906.04</v>
      </c>
    </row>
    <row r="7" spans="1:9" x14ac:dyDescent="0.2">
      <c r="A7" s="1" t="s">
        <v>1</v>
      </c>
      <c r="B7" s="11">
        <v>5437500</v>
      </c>
      <c r="C7" s="11">
        <v>0</v>
      </c>
      <c r="D7" s="12">
        <v>3480000</v>
      </c>
      <c r="E7" s="12">
        <v>3415620</v>
      </c>
      <c r="F7" s="22"/>
      <c r="G7" s="12">
        <v>705037.21</v>
      </c>
      <c r="H7" s="12">
        <v>246373.72</v>
      </c>
      <c r="I7" s="12">
        <v>462917.51</v>
      </c>
    </row>
    <row r="8" spans="1:9" x14ac:dyDescent="0.2">
      <c r="A8" s="1" t="s">
        <v>11</v>
      </c>
      <c r="B8" s="11">
        <v>6193500</v>
      </c>
      <c r="C8" s="11">
        <v>0</v>
      </c>
      <c r="D8" s="12">
        <v>3963840</v>
      </c>
      <c r="E8" s="12">
        <v>3890508.96</v>
      </c>
      <c r="F8" s="22"/>
      <c r="G8" s="12">
        <v>665046.12</v>
      </c>
      <c r="H8" s="12">
        <v>222039.16</v>
      </c>
      <c r="I8" s="12">
        <v>447057.84</v>
      </c>
    </row>
    <row r="9" spans="1:9" x14ac:dyDescent="0.2">
      <c r="A9" s="17" t="s">
        <v>9</v>
      </c>
      <c r="B9" s="18">
        <v>5482500</v>
      </c>
      <c r="C9" s="18">
        <v>0</v>
      </c>
      <c r="D9" s="19">
        <v>3508800</v>
      </c>
      <c r="E9" s="19">
        <v>3443887.2</v>
      </c>
      <c r="F9" s="23"/>
      <c r="G9" s="19">
        <v>805488.37</v>
      </c>
      <c r="H9" s="19">
        <v>450422.76</v>
      </c>
      <c r="I9" s="19">
        <v>358503.14</v>
      </c>
    </row>
    <row r="10" spans="1:9" x14ac:dyDescent="0.2">
      <c r="A10" s="1" t="s">
        <v>8</v>
      </c>
      <c r="B10" s="11">
        <v>5797500</v>
      </c>
      <c r="C10" s="11">
        <v>0</v>
      </c>
      <c r="D10" s="12">
        <v>3710400</v>
      </c>
      <c r="E10" s="12">
        <v>3641757.6</v>
      </c>
      <c r="F10" s="22"/>
      <c r="G10" s="10">
        <v>1344598.8</v>
      </c>
      <c r="H10" s="10">
        <v>623452.59</v>
      </c>
      <c r="I10" s="10">
        <v>727031.78</v>
      </c>
    </row>
    <row r="11" spans="1:9" x14ac:dyDescent="0.2">
      <c r="A11" s="1" t="s">
        <v>2</v>
      </c>
      <c r="B11" s="11">
        <v>8407500</v>
      </c>
      <c r="C11" s="11">
        <v>0</v>
      </c>
      <c r="D11" s="12">
        <v>5380800</v>
      </c>
      <c r="E11" s="12">
        <v>5281255.2</v>
      </c>
      <c r="F11" s="22"/>
      <c r="G11" s="10">
        <v>715200.24</v>
      </c>
      <c r="H11" s="10">
        <v>177943.57</v>
      </c>
      <c r="I11" s="10">
        <v>542356.17000000004</v>
      </c>
    </row>
    <row r="12" spans="1:9" x14ac:dyDescent="0.2">
      <c r="A12" s="17" t="s">
        <v>17</v>
      </c>
      <c r="B12" s="18">
        <v>5589000</v>
      </c>
      <c r="C12" s="18">
        <v>0</v>
      </c>
      <c r="D12" s="19">
        <v>3576960</v>
      </c>
      <c r="E12" s="19">
        <v>3510786.24</v>
      </c>
      <c r="F12" s="23"/>
      <c r="G12" s="20">
        <v>398890.76</v>
      </c>
      <c r="H12" s="20">
        <v>-139266.49</v>
      </c>
      <c r="I12" s="20">
        <v>542674.23</v>
      </c>
    </row>
    <row r="13" spans="1:9" x14ac:dyDescent="0.2">
      <c r="A13" s="1" t="s">
        <v>14</v>
      </c>
      <c r="B13" s="11">
        <v>8239500</v>
      </c>
      <c r="C13" s="11">
        <v>0</v>
      </c>
      <c r="D13" s="12">
        <v>5273280</v>
      </c>
      <c r="E13" s="12">
        <v>5175724.32</v>
      </c>
      <c r="F13" s="22"/>
      <c r="G13" s="10">
        <v>703115.84</v>
      </c>
      <c r="H13" s="10">
        <v>296259.44</v>
      </c>
      <c r="I13" s="10">
        <v>411259.95</v>
      </c>
    </row>
    <row r="14" spans="1:9" x14ac:dyDescent="0.2">
      <c r="A14" s="1" t="s">
        <v>13</v>
      </c>
      <c r="B14" s="11">
        <v>7402500</v>
      </c>
      <c r="C14" s="11">
        <v>0</v>
      </c>
      <c r="D14" s="12">
        <v>4737600</v>
      </c>
      <c r="E14" s="12">
        <v>4649954.4000000004</v>
      </c>
      <c r="F14" s="22"/>
      <c r="G14" s="10">
        <v>790512.42</v>
      </c>
      <c r="H14" s="10">
        <v>270694.15999999997</v>
      </c>
      <c r="I14" s="10">
        <v>524493.61</v>
      </c>
    </row>
    <row r="15" spans="1:9" x14ac:dyDescent="0.2">
      <c r="A15" s="17" t="s">
        <v>4</v>
      </c>
      <c r="B15" s="18">
        <v>6372000</v>
      </c>
      <c r="C15" s="18">
        <v>0</v>
      </c>
      <c r="D15" s="19">
        <v>4078080</v>
      </c>
      <c r="E15" s="19">
        <v>4002635.52</v>
      </c>
      <c r="F15" s="23"/>
      <c r="G15" s="20">
        <v>663094.66</v>
      </c>
      <c r="H15" s="20">
        <v>186062.01</v>
      </c>
      <c r="I15" s="20">
        <v>481007.25</v>
      </c>
    </row>
    <row r="16" spans="1:9" ht="13.5" thickBot="1" x14ac:dyDescent="0.25">
      <c r="A16" s="6" t="s">
        <v>0</v>
      </c>
      <c r="B16" s="24">
        <f>SUM(B4:B15)</f>
        <v>72936000</v>
      </c>
      <c r="C16" s="24">
        <f>SUM(C4:C15)</f>
        <v>0</v>
      </c>
      <c r="D16" s="14">
        <f>SUM(D4:D15)</f>
        <v>46679040</v>
      </c>
      <c r="E16" s="25">
        <f>SUM(E4:E15)</f>
        <v>45815477.760000005</v>
      </c>
      <c r="F16" s="6"/>
      <c r="G16" s="15">
        <f>SUM(G4:G15)</f>
        <v>8946386.6999999993</v>
      </c>
      <c r="H16" s="15">
        <f>SUM(H4:H15)</f>
        <v>2997650.3100000005</v>
      </c>
      <c r="I16" s="15">
        <f>SUM(I4:I15)</f>
        <v>6001016.8200000003</v>
      </c>
    </row>
    <row r="17" spans="2:5" ht="13.5" thickTop="1" x14ac:dyDescent="0.2">
      <c r="B17" s="4"/>
      <c r="C17" s="4"/>
      <c r="D17" s="21"/>
      <c r="E17" s="21"/>
    </row>
  </sheetData>
  <mergeCells count="2">
    <mergeCell ref="B1:E1"/>
    <mergeCell ref="G1:I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2005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7981500</v>
      </c>
      <c r="C4" s="11">
        <v>6000</v>
      </c>
      <c r="D4" s="12">
        <v>5112960</v>
      </c>
      <c r="E4" s="12">
        <v>5018370</v>
      </c>
      <c r="G4" s="10">
        <v>371347</v>
      </c>
    </row>
    <row r="5" spans="1:13" x14ac:dyDescent="0.2">
      <c r="A5" s="1" t="s">
        <v>6</v>
      </c>
      <c r="B5" s="11">
        <v>8572500</v>
      </c>
      <c r="C5" s="11">
        <v>19200</v>
      </c>
      <c r="D5" s="12">
        <v>5501760</v>
      </c>
      <c r="E5" s="12">
        <v>5399977</v>
      </c>
      <c r="G5" s="10">
        <v>449260</v>
      </c>
    </row>
    <row r="6" spans="1:13" x14ac:dyDescent="0.2">
      <c r="A6" s="17" t="s">
        <v>10</v>
      </c>
      <c r="B6" s="18">
        <v>7701000</v>
      </c>
      <c r="C6" s="18">
        <v>8400</v>
      </c>
      <c r="D6" s="19">
        <v>4935360</v>
      </c>
      <c r="E6" s="19">
        <v>4844056</v>
      </c>
      <c r="F6" s="17"/>
      <c r="G6" s="20">
        <v>367893</v>
      </c>
    </row>
    <row r="7" spans="1:13" x14ac:dyDescent="0.2">
      <c r="A7" s="1" t="s">
        <v>1</v>
      </c>
      <c r="B7" s="11">
        <v>9067500</v>
      </c>
      <c r="C7" s="11">
        <v>2400</v>
      </c>
      <c r="D7" s="12">
        <v>5805120</v>
      </c>
      <c r="E7" s="12">
        <v>5697725</v>
      </c>
      <c r="G7" s="10">
        <v>444413</v>
      </c>
    </row>
    <row r="8" spans="1:13" x14ac:dyDescent="0.2">
      <c r="A8" s="1" t="s">
        <v>11</v>
      </c>
      <c r="B8" s="11">
        <v>9685500</v>
      </c>
      <c r="C8" s="11">
        <v>24000</v>
      </c>
      <c r="D8" s="12">
        <v>6217920</v>
      </c>
      <c r="E8" s="12">
        <v>6102889</v>
      </c>
      <c r="G8" s="10">
        <v>399756</v>
      </c>
    </row>
    <row r="9" spans="1:13" x14ac:dyDescent="0.2">
      <c r="A9" s="17" t="s">
        <v>9</v>
      </c>
      <c r="B9" s="18">
        <v>9070500</v>
      </c>
      <c r="C9" s="18">
        <v>2400</v>
      </c>
      <c r="D9" s="19">
        <v>5807040</v>
      </c>
      <c r="E9" s="19">
        <v>5699610</v>
      </c>
      <c r="F9" s="17"/>
      <c r="G9" s="20">
        <v>509744</v>
      </c>
    </row>
    <row r="10" spans="1:13" x14ac:dyDescent="0.2">
      <c r="A10" s="1" t="s">
        <v>8</v>
      </c>
      <c r="B10" s="11">
        <v>9525000</v>
      </c>
      <c r="C10" s="11">
        <v>7200</v>
      </c>
      <c r="D10" s="12">
        <v>6101760</v>
      </c>
      <c r="E10" s="12">
        <v>5988877</v>
      </c>
      <c r="G10" s="10">
        <v>476703</v>
      </c>
    </row>
    <row r="11" spans="1:13" x14ac:dyDescent="0.2">
      <c r="A11" s="1" t="s">
        <v>2</v>
      </c>
      <c r="B11" s="11">
        <v>9630000</v>
      </c>
      <c r="C11" s="11">
        <v>3600</v>
      </c>
      <c r="D11" s="12">
        <v>6166080</v>
      </c>
      <c r="E11" s="12">
        <v>6052008</v>
      </c>
      <c r="G11" s="10">
        <v>425440</v>
      </c>
    </row>
    <row r="12" spans="1:13" x14ac:dyDescent="0.2">
      <c r="A12" s="17" t="s">
        <v>17</v>
      </c>
      <c r="B12" s="18">
        <v>9609000</v>
      </c>
      <c r="C12" s="18">
        <v>18000</v>
      </c>
      <c r="D12" s="19">
        <v>6164160</v>
      </c>
      <c r="E12" s="19">
        <v>6050123</v>
      </c>
      <c r="F12" s="17"/>
      <c r="G12" s="20">
        <v>490289</v>
      </c>
    </row>
    <row r="13" spans="1:13" x14ac:dyDescent="0.2">
      <c r="A13" s="1" t="s">
        <v>14</v>
      </c>
      <c r="B13" s="11">
        <v>8944500</v>
      </c>
      <c r="C13" s="11">
        <v>6000</v>
      </c>
      <c r="D13" s="12">
        <v>5729280</v>
      </c>
      <c r="E13" s="12">
        <v>5623288</v>
      </c>
      <c r="G13" s="10">
        <v>431145</v>
      </c>
    </row>
    <row r="14" spans="1:13" x14ac:dyDescent="0.2">
      <c r="A14" s="1" t="s">
        <v>13</v>
      </c>
      <c r="B14" s="11">
        <v>7359000</v>
      </c>
      <c r="C14" s="11">
        <v>7200</v>
      </c>
      <c r="D14" s="12">
        <v>4715520</v>
      </c>
      <c r="E14" s="12">
        <v>4628283</v>
      </c>
      <c r="G14" s="10">
        <v>504963</v>
      </c>
    </row>
    <row r="15" spans="1:13" x14ac:dyDescent="0.2">
      <c r="A15" s="17" t="s">
        <v>4</v>
      </c>
      <c r="B15" s="18">
        <v>9313500</v>
      </c>
      <c r="C15" s="18">
        <v>3600</v>
      </c>
      <c r="D15" s="19">
        <v>5963520</v>
      </c>
      <c r="E15" s="19">
        <v>5853195</v>
      </c>
      <c r="F15" s="17"/>
      <c r="G15" s="20">
        <v>385147</v>
      </c>
    </row>
    <row r="16" spans="1:13" ht="12.75" customHeight="1" thickBot="1" x14ac:dyDescent="0.25">
      <c r="A16" s="6" t="s">
        <v>0</v>
      </c>
      <c r="B16" s="13">
        <f>SUM(B4:B15)</f>
        <v>106459500</v>
      </c>
      <c r="C16" s="13">
        <f>SUM(C4:C15)</f>
        <v>108000</v>
      </c>
      <c r="D16" s="14">
        <f>SUM(D4:D15)</f>
        <v>68220480</v>
      </c>
      <c r="E16" s="14">
        <f>SUM(E4:E15)</f>
        <v>66958401</v>
      </c>
      <c r="F16" s="6"/>
      <c r="G16" s="14">
        <f>SUM(G4:G15)</f>
        <v>5256100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2004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8476500</v>
      </c>
      <c r="C4" s="11">
        <v>6000</v>
      </c>
      <c r="D4" s="12">
        <v>5429760</v>
      </c>
      <c r="E4" s="12">
        <v>5337454</v>
      </c>
      <c r="G4" s="10">
        <v>424291</v>
      </c>
    </row>
    <row r="5" spans="1:13" x14ac:dyDescent="0.2">
      <c r="A5" s="1" t="s">
        <v>6</v>
      </c>
      <c r="B5" s="11">
        <v>9258000</v>
      </c>
      <c r="C5" s="11">
        <v>9600</v>
      </c>
      <c r="D5" s="12">
        <v>5932800</v>
      </c>
      <c r="E5" s="12">
        <v>5831942</v>
      </c>
      <c r="G5" s="10">
        <v>353020</v>
      </c>
    </row>
    <row r="6" spans="1:13" x14ac:dyDescent="0.2">
      <c r="A6" s="17" t="s">
        <v>10</v>
      </c>
      <c r="B6" s="18">
        <v>8023500</v>
      </c>
      <c r="C6" s="18">
        <v>22800</v>
      </c>
      <c r="D6" s="19">
        <v>5153280</v>
      </c>
      <c r="E6" s="19">
        <v>5065674</v>
      </c>
      <c r="F6" s="17"/>
      <c r="G6" s="20">
        <v>376429</v>
      </c>
    </row>
    <row r="7" spans="1:13" x14ac:dyDescent="0.2">
      <c r="A7" s="1" t="s">
        <v>1</v>
      </c>
      <c r="B7" s="11">
        <v>8365500</v>
      </c>
      <c r="C7" s="11">
        <v>13200</v>
      </c>
      <c r="D7" s="12">
        <v>5364480</v>
      </c>
      <c r="E7" s="12">
        <v>5273284</v>
      </c>
      <c r="G7" s="10">
        <v>457601</v>
      </c>
    </row>
    <row r="8" spans="1:13" x14ac:dyDescent="0.2">
      <c r="A8" s="1" t="s">
        <v>11</v>
      </c>
      <c r="B8" s="11">
        <v>9316500</v>
      </c>
      <c r="C8" s="11">
        <v>3600</v>
      </c>
      <c r="D8" s="12">
        <v>5965440</v>
      </c>
      <c r="E8" s="12">
        <v>5864028</v>
      </c>
      <c r="G8" s="10">
        <v>402771</v>
      </c>
    </row>
    <row r="9" spans="1:13" x14ac:dyDescent="0.2">
      <c r="A9" s="17" t="s">
        <v>9</v>
      </c>
      <c r="B9" s="18">
        <v>9268500</v>
      </c>
      <c r="C9" s="18">
        <v>13200</v>
      </c>
      <c r="D9" s="19">
        <v>5942400</v>
      </c>
      <c r="E9" s="19">
        <v>5841379</v>
      </c>
      <c r="F9" s="17"/>
      <c r="G9" s="20">
        <v>434104</v>
      </c>
    </row>
    <row r="10" spans="1:13" x14ac:dyDescent="0.2">
      <c r="A10" s="1" t="s">
        <v>8</v>
      </c>
      <c r="B10" s="11">
        <v>10255500</v>
      </c>
      <c r="C10" s="11">
        <v>22800</v>
      </c>
      <c r="D10" s="12">
        <v>6581760</v>
      </c>
      <c r="E10" s="12">
        <v>6469870</v>
      </c>
      <c r="G10" s="10">
        <v>454912</v>
      </c>
    </row>
    <row r="11" spans="1:13" x14ac:dyDescent="0.2">
      <c r="A11" s="1" t="s">
        <v>2</v>
      </c>
      <c r="B11" s="11">
        <v>9126000</v>
      </c>
      <c r="C11" s="11">
        <v>10800</v>
      </c>
      <c r="D11" s="12">
        <v>5849280</v>
      </c>
      <c r="E11" s="12">
        <v>5749842</v>
      </c>
      <c r="G11" s="10">
        <v>436960</v>
      </c>
    </row>
    <row r="12" spans="1:13" x14ac:dyDescent="0.2">
      <c r="A12" s="17" t="s">
        <v>17</v>
      </c>
      <c r="B12" s="18">
        <v>9099000</v>
      </c>
      <c r="C12" s="18">
        <v>9600</v>
      </c>
      <c r="D12" s="19">
        <v>5831040</v>
      </c>
      <c r="E12" s="19">
        <v>5731912</v>
      </c>
      <c r="F12" s="17"/>
      <c r="G12" s="20">
        <v>487376</v>
      </c>
    </row>
    <row r="13" spans="1:13" ht="12.75" customHeight="1" x14ac:dyDescent="0.2">
      <c r="A13" s="1" t="s">
        <v>14</v>
      </c>
      <c r="B13" s="11">
        <v>9196500</v>
      </c>
      <c r="C13" s="11">
        <v>14400</v>
      </c>
      <c r="D13" s="12">
        <v>5897280</v>
      </c>
      <c r="E13" s="12">
        <v>5797026</v>
      </c>
      <c r="G13" s="10">
        <v>423887</v>
      </c>
    </row>
    <row r="14" spans="1:13" x14ac:dyDescent="0.2">
      <c r="A14" s="1" t="s">
        <v>13</v>
      </c>
      <c r="B14" s="11">
        <v>9636000</v>
      </c>
      <c r="C14" s="11">
        <v>21600</v>
      </c>
      <c r="D14" s="12">
        <v>6184320</v>
      </c>
      <c r="E14" s="12">
        <v>6076488</v>
      </c>
      <c r="G14" s="10">
        <v>399331</v>
      </c>
    </row>
    <row r="15" spans="1:13" x14ac:dyDescent="0.2">
      <c r="A15" s="17" t="s">
        <v>4</v>
      </c>
      <c r="B15" s="18">
        <v>6988500</v>
      </c>
      <c r="C15" s="18">
        <v>4800</v>
      </c>
      <c r="D15" s="19">
        <v>4476480</v>
      </c>
      <c r="E15" s="19">
        <v>4393665</v>
      </c>
      <c r="F15" s="17"/>
      <c r="G15" s="20">
        <v>433219</v>
      </c>
    </row>
    <row r="16" spans="1:13" ht="12.75" customHeight="1" thickBot="1" x14ac:dyDescent="0.25">
      <c r="A16" s="6" t="s">
        <v>0</v>
      </c>
      <c r="B16" s="13">
        <f>SUM(B4:B15)</f>
        <v>107010000</v>
      </c>
      <c r="C16" s="13">
        <f>SUM(C4:C15)</f>
        <v>152400</v>
      </c>
      <c r="D16" s="14">
        <f>SUM(D4:D15)</f>
        <v>68608320</v>
      </c>
      <c r="E16" s="14">
        <f>SUM(E4:E15)</f>
        <v>67432564</v>
      </c>
      <c r="F16" s="6"/>
      <c r="G16" s="14">
        <f>SUM(G4:G15)</f>
        <v>5083901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2003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7029000</v>
      </c>
      <c r="C4" s="11">
        <v>4800</v>
      </c>
      <c r="D4" s="12">
        <v>4502400</v>
      </c>
      <c r="E4" s="12">
        <v>4425859</v>
      </c>
      <c r="G4" s="10">
        <v>373123</v>
      </c>
    </row>
    <row r="5" spans="1:13" x14ac:dyDescent="0.2">
      <c r="A5" s="1" t="s">
        <v>6</v>
      </c>
      <c r="B5" s="11">
        <v>9574500</v>
      </c>
      <c r="C5" s="11">
        <v>7200</v>
      </c>
      <c r="D5" s="12">
        <v>6133440</v>
      </c>
      <c r="E5" s="12">
        <v>6029172</v>
      </c>
      <c r="G5" s="10">
        <v>371859</v>
      </c>
    </row>
    <row r="6" spans="1:13" x14ac:dyDescent="0.2">
      <c r="A6" s="17" t="s">
        <v>10</v>
      </c>
      <c r="B6" s="18">
        <v>7033500</v>
      </c>
      <c r="C6" s="18">
        <v>21600</v>
      </c>
      <c r="D6" s="19">
        <v>4518720</v>
      </c>
      <c r="E6" s="19">
        <v>4441902</v>
      </c>
      <c r="F6" s="17"/>
      <c r="G6" s="20">
        <v>322882</v>
      </c>
    </row>
    <row r="7" spans="1:13" x14ac:dyDescent="0.2">
      <c r="A7" s="1" t="s">
        <v>1</v>
      </c>
      <c r="B7" s="11">
        <v>8781000</v>
      </c>
      <c r="C7" s="11">
        <v>4800</v>
      </c>
      <c r="D7" s="12">
        <v>5623680</v>
      </c>
      <c r="E7" s="12">
        <v>5528077</v>
      </c>
      <c r="G7" s="10">
        <v>424068</v>
      </c>
    </row>
    <row r="8" spans="1:13" x14ac:dyDescent="0.2">
      <c r="A8" s="1" t="s">
        <v>11</v>
      </c>
      <c r="B8" s="11">
        <v>10686000</v>
      </c>
      <c r="C8" s="11">
        <v>9600</v>
      </c>
      <c r="D8" s="12">
        <v>6846720</v>
      </c>
      <c r="E8" s="12">
        <v>6730326</v>
      </c>
      <c r="G8" s="10">
        <v>395261</v>
      </c>
    </row>
    <row r="9" spans="1:13" x14ac:dyDescent="0.2">
      <c r="A9" s="17" t="s">
        <v>9</v>
      </c>
      <c r="B9" s="18">
        <v>9712500</v>
      </c>
      <c r="C9" s="18">
        <v>15600</v>
      </c>
      <c r="D9" s="19">
        <v>6228480</v>
      </c>
      <c r="E9" s="19">
        <v>6122596</v>
      </c>
      <c r="F9" s="17"/>
      <c r="G9" s="20">
        <v>422621</v>
      </c>
    </row>
    <row r="10" spans="1:13" x14ac:dyDescent="0.2">
      <c r="A10" s="1" t="s">
        <v>8</v>
      </c>
      <c r="B10" s="11">
        <v>8581500</v>
      </c>
      <c r="C10" s="11">
        <v>20400</v>
      </c>
      <c r="D10" s="12">
        <v>5508480</v>
      </c>
      <c r="E10" s="12">
        <v>5414836</v>
      </c>
      <c r="G10" s="10">
        <v>460767</v>
      </c>
    </row>
    <row r="11" spans="1:13" x14ac:dyDescent="0.2">
      <c r="A11" s="1" t="s">
        <v>2</v>
      </c>
      <c r="B11" s="11">
        <v>10327500</v>
      </c>
      <c r="C11" s="11">
        <v>4800</v>
      </c>
      <c r="D11" s="12">
        <v>6613440</v>
      </c>
      <c r="E11" s="12">
        <v>6501012</v>
      </c>
      <c r="G11" s="10">
        <v>390103</v>
      </c>
    </row>
    <row r="12" spans="1:13" x14ac:dyDescent="0.2">
      <c r="A12" s="17" t="s">
        <v>17</v>
      </c>
      <c r="B12" s="18">
        <v>9363000</v>
      </c>
      <c r="C12" s="18">
        <v>3600</v>
      </c>
      <c r="D12" s="19">
        <v>5995200</v>
      </c>
      <c r="E12" s="19">
        <v>5893282</v>
      </c>
      <c r="F12" s="17"/>
      <c r="G12" s="20">
        <v>379559</v>
      </c>
    </row>
    <row r="13" spans="1:13" x14ac:dyDescent="0.2">
      <c r="A13" s="1" t="s">
        <v>14</v>
      </c>
      <c r="B13" s="11">
        <v>8688000</v>
      </c>
      <c r="C13" s="11">
        <v>48000</v>
      </c>
      <c r="D13" s="12">
        <v>5598720</v>
      </c>
      <c r="E13" s="12">
        <v>5503542</v>
      </c>
      <c r="G13" s="10">
        <v>423269</v>
      </c>
    </row>
    <row r="14" spans="1:13" x14ac:dyDescent="0.2">
      <c r="A14" s="1" t="s">
        <v>13</v>
      </c>
      <c r="B14" s="11">
        <v>10203000</v>
      </c>
      <c r="C14" s="11">
        <v>33600</v>
      </c>
      <c r="D14" s="12">
        <v>6556800</v>
      </c>
      <c r="E14" s="12">
        <v>6445334</v>
      </c>
      <c r="G14" s="10">
        <v>408096</v>
      </c>
    </row>
    <row r="15" spans="1:13" x14ac:dyDescent="0.2">
      <c r="A15" s="17" t="s">
        <v>4</v>
      </c>
      <c r="B15" s="18">
        <v>7425000</v>
      </c>
      <c r="C15" s="18">
        <v>7200</v>
      </c>
      <c r="D15" s="19">
        <v>4757760</v>
      </c>
      <c r="E15" s="19">
        <v>4676878</v>
      </c>
      <c r="F15" s="17"/>
      <c r="G15" s="20">
        <v>371801</v>
      </c>
    </row>
    <row r="16" spans="1:13" ht="12.75" customHeight="1" thickBot="1" x14ac:dyDescent="0.25">
      <c r="A16" s="6" t="s">
        <v>0</v>
      </c>
      <c r="B16" s="13">
        <f>SUM(B4:B15)</f>
        <v>107404500</v>
      </c>
      <c r="C16" s="13">
        <f>SUM(C4:C15)</f>
        <v>181200</v>
      </c>
      <c r="D16" s="14">
        <f>SUM(D4:D15)</f>
        <v>68883840</v>
      </c>
      <c r="E16" s="14">
        <f>SUM(E4:E15)</f>
        <v>67712816</v>
      </c>
      <c r="F16" s="6"/>
      <c r="G16" s="14">
        <f>SUM(G4:G15)</f>
        <v>4743409</v>
      </c>
    </row>
    <row r="17" ht="13.5" thickTop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8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2002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f>11220000+108000</f>
        <v>11328000</v>
      </c>
      <c r="C4" s="11">
        <f>3600+6000</f>
        <v>9600</v>
      </c>
      <c r="D4" s="12">
        <v>3855600</v>
      </c>
      <c r="E4" s="12">
        <v>3724509.6</v>
      </c>
      <c r="G4" s="10">
        <v>250130</v>
      </c>
    </row>
    <row r="5" spans="1:13" x14ac:dyDescent="0.2">
      <c r="A5" s="1" t="s">
        <v>6</v>
      </c>
      <c r="B5" s="11">
        <f>8250000+88500</f>
        <v>8338500</v>
      </c>
      <c r="C5" s="11">
        <f>3600+10800</f>
        <v>14400</v>
      </c>
      <c r="D5" s="12">
        <v>2841210</v>
      </c>
      <c r="E5" s="12">
        <v>2744608.86</v>
      </c>
      <c r="G5" s="10">
        <v>287902</v>
      </c>
    </row>
    <row r="6" spans="1:13" x14ac:dyDescent="0.2">
      <c r="A6" s="17" t="s">
        <v>10</v>
      </c>
      <c r="B6" s="18">
        <v>9280500</v>
      </c>
      <c r="C6" s="18">
        <v>18000</v>
      </c>
      <c r="D6" s="19">
        <v>3163020</v>
      </c>
      <c r="E6" s="19">
        <v>3055477</v>
      </c>
      <c r="F6" s="17"/>
      <c r="G6" s="20">
        <v>244089</v>
      </c>
    </row>
    <row r="7" spans="1:13" x14ac:dyDescent="0.2">
      <c r="A7" s="1" t="s">
        <v>1</v>
      </c>
      <c r="B7" s="11">
        <v>9919500</v>
      </c>
      <c r="C7" s="11">
        <v>9600</v>
      </c>
      <c r="D7" s="12">
        <v>3376710</v>
      </c>
      <c r="E7" s="12">
        <v>3261902</v>
      </c>
      <c r="G7" s="10">
        <v>247684</v>
      </c>
    </row>
    <row r="8" spans="1:13" x14ac:dyDescent="0.2">
      <c r="A8" s="1" t="s">
        <v>11</v>
      </c>
      <c r="B8" s="11">
        <v>10426500</v>
      </c>
      <c r="C8" s="11">
        <v>3600</v>
      </c>
      <c r="D8" s="12">
        <v>3546540</v>
      </c>
      <c r="E8" s="12">
        <v>3425958</v>
      </c>
      <c r="G8" s="10">
        <v>288689</v>
      </c>
    </row>
    <row r="9" spans="1:13" x14ac:dyDescent="0.2">
      <c r="A9" s="17" t="s">
        <v>9</v>
      </c>
      <c r="B9" s="18">
        <v>10323000</v>
      </c>
      <c r="C9" s="18">
        <v>21600</v>
      </c>
      <c r="D9" s="19">
        <v>3519000</v>
      </c>
      <c r="E9" s="19">
        <v>3399354</v>
      </c>
      <c r="F9" s="17"/>
      <c r="G9" s="20">
        <v>322768</v>
      </c>
    </row>
    <row r="10" spans="1:13" x14ac:dyDescent="0.2">
      <c r="A10" s="1" t="s">
        <v>8</v>
      </c>
      <c r="B10" s="11">
        <v>4954500</v>
      </c>
      <c r="C10" s="11">
        <v>7200</v>
      </c>
      <c r="D10" s="12">
        <v>1687590</v>
      </c>
      <c r="E10" s="12">
        <v>1630212</v>
      </c>
      <c r="G10" s="10">
        <v>306799</v>
      </c>
    </row>
    <row r="11" spans="1:13" x14ac:dyDescent="0.2">
      <c r="A11" s="1" t="s">
        <v>2</v>
      </c>
      <c r="B11" s="11">
        <v>20334000</v>
      </c>
      <c r="C11" s="11">
        <v>34800</v>
      </c>
      <c r="D11" s="12">
        <v>6928350</v>
      </c>
      <c r="E11" s="12">
        <v>6692786</v>
      </c>
      <c r="G11" s="10">
        <v>333277</v>
      </c>
    </row>
    <row r="12" spans="1:13" x14ac:dyDescent="0.2">
      <c r="A12" s="17" t="s">
        <v>17</v>
      </c>
      <c r="B12" s="18">
        <v>16297500</v>
      </c>
      <c r="C12" s="18">
        <v>7200</v>
      </c>
      <c r="D12" s="19">
        <v>5544210</v>
      </c>
      <c r="E12" s="19">
        <v>5355707</v>
      </c>
      <c r="F12" s="17"/>
      <c r="G12" s="20">
        <v>265145</v>
      </c>
    </row>
    <row r="13" spans="1:13" ht="12.75" customHeight="1" x14ac:dyDescent="0.2">
      <c r="A13" s="1" t="s">
        <v>19</v>
      </c>
      <c r="B13" s="11">
        <v>7894500</v>
      </c>
      <c r="C13" s="11">
        <v>9600</v>
      </c>
      <c r="D13" s="12">
        <v>3439260</v>
      </c>
      <c r="E13" s="12">
        <v>3349563</v>
      </c>
      <c r="G13" s="10">
        <v>321856</v>
      </c>
    </row>
    <row r="14" spans="1:13" x14ac:dyDescent="0.2">
      <c r="A14" s="1" t="s">
        <v>13</v>
      </c>
      <c r="B14" s="11">
        <v>6871500</v>
      </c>
      <c r="C14" s="11">
        <v>20400</v>
      </c>
      <c r="D14" s="12">
        <v>4414080</v>
      </c>
      <c r="E14" s="12">
        <v>4339041</v>
      </c>
      <c r="G14" s="10">
        <v>369139</v>
      </c>
    </row>
    <row r="15" spans="1:13" x14ac:dyDescent="0.2">
      <c r="A15" s="17" t="s">
        <v>4</v>
      </c>
      <c r="B15" s="18">
        <v>7800000</v>
      </c>
      <c r="C15" s="18">
        <v>6000</v>
      </c>
      <c r="D15" s="19">
        <v>4996800</v>
      </c>
      <c r="E15" s="19">
        <v>4911854</v>
      </c>
      <c r="F15" s="17"/>
      <c r="G15" s="20">
        <v>358773</v>
      </c>
    </row>
    <row r="16" spans="1:13" ht="14.25" customHeight="1" thickBot="1" x14ac:dyDescent="0.25">
      <c r="A16" s="6" t="s">
        <v>21</v>
      </c>
      <c r="B16" s="13">
        <f>SUM(B4:B15)</f>
        <v>123768000</v>
      </c>
      <c r="C16" s="13">
        <f>SUM(C4:C15)</f>
        <v>162000</v>
      </c>
      <c r="D16" s="14">
        <f>SUM(D4:D15)</f>
        <v>47312370</v>
      </c>
      <c r="E16" s="14">
        <f>SUM(E4:E15)</f>
        <v>45890972.460000001</v>
      </c>
      <c r="F16" s="6"/>
      <c r="G16" s="14">
        <f>SUM(G4:G15)</f>
        <v>3596251</v>
      </c>
    </row>
    <row r="17" spans="1:1" ht="13.5" thickTop="1" x14ac:dyDescent="0.2"/>
    <row r="18" spans="1:1" ht="12.75" customHeight="1" x14ac:dyDescent="0.2">
      <c r="A18" s="1" t="s">
        <v>20</v>
      </c>
    </row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2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ht="12.75" customHeight="1" x14ac:dyDescent="0.2">
      <c r="B1" s="26" t="s">
        <v>3</v>
      </c>
      <c r="C1" s="26"/>
      <c r="D1" s="26"/>
      <c r="E1" s="26"/>
      <c r="G1" s="27"/>
      <c r="H1" s="27"/>
      <c r="I1" s="27"/>
    </row>
    <row r="2" spans="1:13" ht="12.75" customHeight="1" x14ac:dyDescent="0.2">
      <c r="A2" s="2">
        <v>2001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ht="12.75" customHeight="1" x14ac:dyDescent="0.2">
      <c r="B3" s="9"/>
      <c r="C3" s="9"/>
      <c r="D3" s="9"/>
      <c r="E3" s="9"/>
      <c r="J3" s="7"/>
      <c r="K3" s="7"/>
      <c r="L3" s="7"/>
      <c r="M3" s="7"/>
    </row>
    <row r="4" spans="1:13" ht="12.75" customHeight="1" x14ac:dyDescent="0.2">
      <c r="A4" s="1" t="s">
        <v>7</v>
      </c>
      <c r="B4" s="11">
        <f>10440000+120000</f>
        <v>10560000</v>
      </c>
      <c r="C4" s="11">
        <v>20400</v>
      </c>
      <c r="D4" s="12">
        <f>3590400+8670</f>
        <v>3599070</v>
      </c>
      <c r="E4" s="12">
        <v>3476701.62</v>
      </c>
      <c r="G4" s="10">
        <v>220906</v>
      </c>
    </row>
    <row r="5" spans="1:13" ht="12.75" customHeight="1" x14ac:dyDescent="0.2">
      <c r="A5" s="1" t="s">
        <v>6</v>
      </c>
      <c r="B5" s="11">
        <f>9480000+93000</f>
        <v>9573000</v>
      </c>
      <c r="C5" s="11">
        <v>4800</v>
      </c>
      <c r="D5" s="12">
        <f>3254820+2040</f>
        <v>3256860</v>
      </c>
      <c r="E5" s="12">
        <v>3146126.76</v>
      </c>
      <c r="G5" s="10">
        <v>249859</v>
      </c>
    </row>
    <row r="6" spans="1:13" ht="12.75" customHeight="1" x14ac:dyDescent="0.2">
      <c r="A6" s="17" t="s">
        <v>10</v>
      </c>
      <c r="B6" s="18">
        <f>9420000+85500</f>
        <v>9505500</v>
      </c>
      <c r="C6" s="18">
        <v>6000</v>
      </c>
      <c r="D6" s="19">
        <f>3231870+2550</f>
        <v>3234420</v>
      </c>
      <c r="E6" s="19">
        <v>3124449.72</v>
      </c>
      <c r="F6" s="17"/>
      <c r="G6" s="20">
        <v>258996</v>
      </c>
    </row>
    <row r="7" spans="1:13" ht="12.75" customHeight="1" x14ac:dyDescent="0.2">
      <c r="A7" s="1" t="s">
        <v>1</v>
      </c>
      <c r="B7" s="11">
        <f>10290000+156000</f>
        <v>10446000</v>
      </c>
      <c r="C7" s="11">
        <v>9600</v>
      </c>
      <c r="D7" s="12">
        <f>3551640+4080</f>
        <v>3555720</v>
      </c>
      <c r="E7" s="12">
        <v>3434825.52</v>
      </c>
      <c r="G7" s="10">
        <v>244108</v>
      </c>
    </row>
    <row r="8" spans="1:13" ht="12.75" customHeight="1" x14ac:dyDescent="0.2">
      <c r="A8" s="1" t="s">
        <v>11</v>
      </c>
      <c r="B8" s="11">
        <f>10470000+49500</f>
        <v>10519500</v>
      </c>
      <c r="C8" s="11">
        <v>6000</v>
      </c>
      <c r="D8" s="12">
        <f>3576630+2550</f>
        <v>3579180</v>
      </c>
      <c r="E8" s="12">
        <v>3457487.88</v>
      </c>
      <c r="G8" s="10">
        <v>274112</v>
      </c>
    </row>
    <row r="9" spans="1:13" ht="12.75" customHeight="1" x14ac:dyDescent="0.2">
      <c r="A9" s="17" t="s">
        <v>9</v>
      </c>
      <c r="B9" s="18">
        <f>3360000+9000</f>
        <v>3369000</v>
      </c>
      <c r="C9" s="18">
        <v>1200</v>
      </c>
      <c r="D9" s="19">
        <f>1145460+510</f>
        <v>1145970</v>
      </c>
      <c r="E9" s="19">
        <v>1107007.02</v>
      </c>
      <c r="F9" s="17"/>
      <c r="G9" s="20">
        <v>295619</v>
      </c>
    </row>
    <row r="10" spans="1:13" ht="12.75" customHeight="1" x14ac:dyDescent="0.2">
      <c r="A10" s="1" t="s">
        <v>8</v>
      </c>
      <c r="B10" s="11">
        <f>19590000+177000</f>
        <v>19767000</v>
      </c>
      <c r="C10" s="11">
        <f>43200+50400</f>
        <v>93600</v>
      </c>
      <c r="D10" s="12">
        <f>6720780+39780</f>
        <v>6760560</v>
      </c>
      <c r="E10" s="12">
        <v>6530700.96</v>
      </c>
      <c r="G10" s="10">
        <v>271831</v>
      </c>
    </row>
    <row r="11" spans="1:13" ht="12.75" customHeight="1" x14ac:dyDescent="0.2">
      <c r="A11" s="1" t="s">
        <v>2</v>
      </c>
      <c r="B11" s="11">
        <f>10680000+85500</f>
        <v>10765500</v>
      </c>
      <c r="C11" s="11">
        <f>7200+9600</f>
        <v>16800</v>
      </c>
      <c r="D11" s="12">
        <f>3660270+7140</f>
        <v>3667410</v>
      </c>
      <c r="E11" s="12">
        <v>3542718.06</v>
      </c>
      <c r="G11" s="10">
        <v>290780</v>
      </c>
    </row>
    <row r="12" spans="1:13" ht="12.75" customHeight="1" x14ac:dyDescent="0.2">
      <c r="A12" s="17" t="s">
        <v>17</v>
      </c>
      <c r="B12" s="18">
        <f>12300000+105000</f>
        <v>12405000</v>
      </c>
      <c r="C12" s="18">
        <f>3600+9600</f>
        <v>13200</v>
      </c>
      <c r="D12" s="19">
        <f>4217700+5610</f>
        <v>4223310</v>
      </c>
      <c r="E12" s="19">
        <v>4079717.46</v>
      </c>
      <c r="F12" s="17"/>
      <c r="G12" s="20">
        <v>286412</v>
      </c>
    </row>
    <row r="13" spans="1:13" ht="12.75" customHeight="1" x14ac:dyDescent="0.2">
      <c r="A13" s="1" t="s">
        <v>14</v>
      </c>
      <c r="B13" s="11">
        <f>9682500+58500</f>
        <v>9741000</v>
      </c>
      <c r="C13" s="11">
        <v>6000</v>
      </c>
      <c r="D13" s="12">
        <f>3311940+2550</f>
        <v>3314490</v>
      </c>
      <c r="E13" s="12">
        <v>3201797.34</v>
      </c>
      <c r="G13" s="10">
        <v>230473</v>
      </c>
    </row>
    <row r="14" spans="1:13" ht="12.75" customHeight="1" x14ac:dyDescent="0.2">
      <c r="A14" s="1" t="s">
        <v>13</v>
      </c>
      <c r="B14" s="11">
        <f>11640000+105000</f>
        <v>11745000</v>
      </c>
      <c r="C14" s="11">
        <f>3600+2400</f>
        <v>6000</v>
      </c>
      <c r="D14" s="12">
        <f>3993300+2550</f>
        <v>3995850</v>
      </c>
      <c r="E14" s="12">
        <v>3859991.1</v>
      </c>
      <c r="G14" s="10">
        <v>346649</v>
      </c>
    </row>
    <row r="15" spans="1:13" ht="12.75" customHeight="1" x14ac:dyDescent="0.2">
      <c r="A15" s="17" t="s">
        <v>4</v>
      </c>
      <c r="B15" s="18">
        <f>8077500+51000</f>
        <v>8128500</v>
      </c>
      <c r="C15" s="18">
        <v>3600</v>
      </c>
      <c r="D15" s="19">
        <f>2763690+1530</f>
        <v>2765220</v>
      </c>
      <c r="E15" s="19">
        <v>2671202.52</v>
      </c>
      <c r="F15" s="17"/>
      <c r="G15" s="20">
        <v>267934</v>
      </c>
    </row>
    <row r="16" spans="1:13" ht="12.75" customHeight="1" thickBot="1" x14ac:dyDescent="0.25">
      <c r="A16" s="6" t="s">
        <v>0</v>
      </c>
      <c r="B16" s="13">
        <f>SUM(B4:B15)</f>
        <v>126525000</v>
      </c>
      <c r="C16" s="13">
        <f>SUM(C4:C15)</f>
        <v>187200</v>
      </c>
      <c r="D16" s="14">
        <f>SUM(D4:D15)</f>
        <v>43098060</v>
      </c>
      <c r="E16" s="14">
        <f>SUM(E4:E15)</f>
        <v>41632725.960000008</v>
      </c>
      <c r="F16" s="6"/>
      <c r="G16" s="14">
        <f>SUM(G4:G15)</f>
        <v>3237679</v>
      </c>
    </row>
    <row r="17" ht="12.75" customHeight="1" thickTop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5"/>
  <sheetViews>
    <sheetView workbookViewId="0">
      <selection activeCell="D6" sqref="D6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/>
      <c r="H1" s="27"/>
      <c r="I1" s="27"/>
    </row>
    <row r="2" spans="1:13" x14ac:dyDescent="0.2">
      <c r="A2" s="2">
        <v>2000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10503000</v>
      </c>
      <c r="C4" s="11">
        <v>40800</v>
      </c>
      <c r="D4" s="12">
        <v>3588360</v>
      </c>
      <c r="E4" s="12">
        <v>3466355.76</v>
      </c>
      <c r="G4" s="10">
        <v>251656</v>
      </c>
    </row>
    <row r="5" spans="1:13" x14ac:dyDescent="0.2">
      <c r="A5" s="1" t="s">
        <v>6</v>
      </c>
      <c r="B5" s="11">
        <v>9867000</v>
      </c>
      <c r="C5" s="11">
        <v>8400</v>
      </c>
      <c r="D5" s="12">
        <v>3368550</v>
      </c>
      <c r="E5" s="12">
        <v>3254019.3</v>
      </c>
      <c r="G5" s="10">
        <v>221888</v>
      </c>
    </row>
    <row r="6" spans="1:13" x14ac:dyDescent="0.2">
      <c r="A6" s="17" t="s">
        <v>10</v>
      </c>
      <c r="B6" s="18">
        <v>8989500</v>
      </c>
      <c r="C6" s="18">
        <v>6000</v>
      </c>
      <c r="D6" s="19">
        <v>3058980</v>
      </c>
      <c r="E6" s="19">
        <v>2954975</v>
      </c>
      <c r="F6" s="17"/>
      <c r="G6" s="20">
        <v>241113</v>
      </c>
    </row>
    <row r="7" spans="1:13" x14ac:dyDescent="0.2">
      <c r="A7" s="1" t="s">
        <v>1</v>
      </c>
      <c r="B7" s="11">
        <v>12529500</v>
      </c>
      <c r="C7" s="11">
        <v>49200</v>
      </c>
      <c r="D7" s="12">
        <v>4280940</v>
      </c>
      <c r="E7" s="12">
        <v>4135388.04</v>
      </c>
      <c r="G7" s="10">
        <v>258678</v>
      </c>
    </row>
    <row r="8" spans="1:13" x14ac:dyDescent="0.2">
      <c r="A8" s="1" t="s">
        <v>11</v>
      </c>
      <c r="B8" s="11">
        <v>10717500</v>
      </c>
      <c r="C8" s="11">
        <v>12000</v>
      </c>
      <c r="D8" s="12">
        <v>3649050</v>
      </c>
      <c r="E8" s="12">
        <v>3524982.3</v>
      </c>
      <c r="G8" s="10">
        <v>213257</v>
      </c>
    </row>
    <row r="9" spans="1:13" x14ac:dyDescent="0.2">
      <c r="A9" s="17" t="s">
        <v>9</v>
      </c>
      <c r="B9" s="18">
        <v>11275500</v>
      </c>
      <c r="C9" s="18">
        <v>22800</v>
      </c>
      <c r="D9" s="19">
        <v>3843360.0000000005</v>
      </c>
      <c r="E9" s="19">
        <v>3702831.6000000015</v>
      </c>
      <c r="F9" s="17"/>
      <c r="G9" s="20">
        <v>278859</v>
      </c>
    </row>
    <row r="10" spans="1:13" x14ac:dyDescent="0.2">
      <c r="A10" s="1" t="s">
        <v>8</v>
      </c>
      <c r="B10" s="11">
        <v>10341000</v>
      </c>
      <c r="C10" s="11">
        <v>18000</v>
      </c>
      <c r="D10" s="12">
        <v>3523590</v>
      </c>
      <c r="E10" s="12">
        <v>3403788</v>
      </c>
      <c r="G10" s="10">
        <v>282140</v>
      </c>
    </row>
    <row r="11" spans="1:13" x14ac:dyDescent="0.2">
      <c r="A11" s="1" t="s">
        <v>2</v>
      </c>
      <c r="B11" s="11">
        <v>11088000</v>
      </c>
      <c r="C11" s="11">
        <v>30000</v>
      </c>
      <c r="D11" s="12">
        <v>3782670</v>
      </c>
      <c r="E11" s="12">
        <v>3654059</v>
      </c>
      <c r="G11" s="10">
        <v>289655</v>
      </c>
    </row>
    <row r="12" spans="1:13" x14ac:dyDescent="0.2">
      <c r="A12" s="17" t="s">
        <v>17</v>
      </c>
      <c r="B12" s="18">
        <v>11779500</v>
      </c>
      <c r="C12" s="18">
        <v>19200</v>
      </c>
      <c r="D12" s="19">
        <v>4013190</v>
      </c>
      <c r="E12" s="19">
        <v>3876742</v>
      </c>
      <c r="F12" s="17"/>
      <c r="G12" s="20">
        <v>270568</v>
      </c>
    </row>
    <row r="13" spans="1:13" x14ac:dyDescent="0.2">
      <c r="A13" s="1" t="s">
        <v>14</v>
      </c>
      <c r="B13" s="11">
        <v>12139500</v>
      </c>
      <c r="C13" s="11">
        <v>16800</v>
      </c>
      <c r="D13" s="12">
        <v>4134570</v>
      </c>
      <c r="E13" s="12">
        <v>3993995</v>
      </c>
      <c r="G13" s="10">
        <v>247076</v>
      </c>
    </row>
    <row r="14" spans="1:13" x14ac:dyDescent="0.2">
      <c r="A14" s="1" t="s">
        <v>13</v>
      </c>
      <c r="B14" s="11">
        <v>9816000</v>
      </c>
      <c r="C14" s="11">
        <v>8400</v>
      </c>
      <c r="D14" s="12">
        <v>3341010</v>
      </c>
      <c r="E14" s="12">
        <v>3227416</v>
      </c>
      <c r="G14" s="10">
        <v>278785</v>
      </c>
    </row>
    <row r="15" spans="1:13" x14ac:dyDescent="0.2">
      <c r="A15" s="17" t="s">
        <v>4</v>
      </c>
      <c r="B15" s="18">
        <v>10084500</v>
      </c>
      <c r="C15" s="18">
        <v>28800</v>
      </c>
      <c r="D15" s="19">
        <v>3440970</v>
      </c>
      <c r="E15" s="19">
        <v>3323977</v>
      </c>
      <c r="F15" s="17"/>
      <c r="G15" s="20">
        <v>251249</v>
      </c>
    </row>
    <row r="16" spans="1:13" ht="13.5" thickBot="1" x14ac:dyDescent="0.25">
      <c r="A16" s="6" t="s">
        <v>0</v>
      </c>
      <c r="B16" s="13">
        <f>SUM(B4:B15)</f>
        <v>129130500</v>
      </c>
      <c r="C16" s="13">
        <f>SUM(C4:C15)</f>
        <v>260400</v>
      </c>
      <c r="D16" s="14">
        <f>SUM(D4:D15)</f>
        <v>44025240</v>
      </c>
      <c r="E16" s="14">
        <f>SUM(E4:E15)</f>
        <v>42518529</v>
      </c>
      <c r="F16" s="6"/>
      <c r="G16" s="14">
        <f>SUM(G4:G15)</f>
        <v>3084924</v>
      </c>
    </row>
    <row r="17" spans="1:6" ht="13.5" thickTop="1" x14ac:dyDescent="0.2"/>
    <row r="30" spans="1:6" x14ac:dyDescent="0.2">
      <c r="A30" s="4"/>
      <c r="B30" s="4"/>
      <c r="C30" s="4"/>
      <c r="D30" s="4"/>
      <c r="E30" s="4"/>
      <c r="F30" s="4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3"/>
      <c r="B32" s="3"/>
      <c r="C32" s="3"/>
      <c r="D32" s="3"/>
      <c r="E32" s="3"/>
      <c r="F32" s="3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9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9" x14ac:dyDescent="0.2">
      <c r="B1" s="26" t="s">
        <v>3</v>
      </c>
      <c r="C1" s="26"/>
      <c r="D1" s="26"/>
      <c r="E1" s="26"/>
      <c r="G1" s="27"/>
      <c r="H1" s="27"/>
      <c r="I1" s="27"/>
    </row>
    <row r="2" spans="1:9" x14ac:dyDescent="0.2">
      <c r="A2" s="2">
        <v>1999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18</v>
      </c>
      <c r="H2" s="8"/>
      <c r="I2" s="8"/>
    </row>
    <row r="3" spans="1:9" x14ac:dyDescent="0.2">
      <c r="A3" s="2"/>
      <c r="B3" s="2"/>
      <c r="C3" s="2"/>
      <c r="D3" s="2"/>
      <c r="E3" s="2"/>
      <c r="G3" s="8"/>
      <c r="H3" s="8"/>
      <c r="I3" s="8"/>
    </row>
    <row r="4" spans="1:9" x14ac:dyDescent="0.2">
      <c r="A4" s="1" t="s">
        <v>7</v>
      </c>
      <c r="B4" s="11">
        <v>9039000</v>
      </c>
      <c r="C4" s="11">
        <v>34800</v>
      </c>
      <c r="D4" s="12">
        <v>3088050</v>
      </c>
      <c r="E4" s="12">
        <v>2983056.3</v>
      </c>
      <c r="G4" s="10">
        <v>236870</v>
      </c>
    </row>
    <row r="5" spans="1:9" x14ac:dyDescent="0.2">
      <c r="A5" s="1" t="s">
        <v>6</v>
      </c>
      <c r="B5" s="11">
        <v>11164500</v>
      </c>
      <c r="C5" s="11">
        <v>21600</v>
      </c>
      <c r="D5" s="12">
        <v>3805110</v>
      </c>
      <c r="E5" s="12">
        <v>3675736.26</v>
      </c>
      <c r="G5" s="10">
        <v>215897</v>
      </c>
    </row>
    <row r="6" spans="1:9" x14ac:dyDescent="0.2">
      <c r="A6" s="17" t="s">
        <v>10</v>
      </c>
      <c r="B6" s="18">
        <v>5796000</v>
      </c>
      <c r="C6" s="18">
        <v>26400</v>
      </c>
      <c r="D6" s="19">
        <v>1981860</v>
      </c>
      <c r="E6" s="19">
        <v>1914476.76</v>
      </c>
      <c r="F6" s="17"/>
      <c r="G6" s="20">
        <v>204793</v>
      </c>
    </row>
    <row r="7" spans="1:9" x14ac:dyDescent="0.2">
      <c r="A7" s="1" t="s">
        <v>1</v>
      </c>
      <c r="B7" s="11">
        <v>13041000</v>
      </c>
      <c r="C7" s="11">
        <v>21600</v>
      </c>
      <c r="D7" s="12">
        <v>4463520</v>
      </c>
      <c r="E7" s="12">
        <v>4311760.32</v>
      </c>
      <c r="G7" s="10">
        <v>238463</v>
      </c>
    </row>
    <row r="8" spans="1:9" x14ac:dyDescent="0.2">
      <c r="A8" s="1" t="s">
        <v>11</v>
      </c>
      <c r="B8" s="11">
        <v>7525500</v>
      </c>
      <c r="C8" s="11">
        <v>12000</v>
      </c>
      <c r="D8" s="12">
        <v>2563770</v>
      </c>
      <c r="E8" s="12">
        <v>2476601.8199999998</v>
      </c>
      <c r="G8" s="10">
        <v>238472</v>
      </c>
    </row>
    <row r="9" spans="1:9" x14ac:dyDescent="0.2">
      <c r="A9" s="17" t="s">
        <v>9</v>
      </c>
      <c r="B9" s="18">
        <v>14605500</v>
      </c>
      <c r="C9" s="18">
        <v>40800</v>
      </c>
      <c r="D9" s="19">
        <v>5044410</v>
      </c>
      <c r="E9" s="19">
        <v>4872900.0599999996</v>
      </c>
      <c r="F9" s="17"/>
      <c r="G9" s="20">
        <v>192147</v>
      </c>
    </row>
    <row r="10" spans="1:9" x14ac:dyDescent="0.2">
      <c r="A10" s="1" t="s">
        <v>8</v>
      </c>
      <c r="B10" s="11">
        <v>11413500</v>
      </c>
      <c r="C10" s="11">
        <v>38400</v>
      </c>
      <c r="D10" s="12">
        <v>3896910</v>
      </c>
      <c r="E10" s="12">
        <v>3764415.06</v>
      </c>
      <c r="G10" s="10">
        <v>285276</v>
      </c>
    </row>
    <row r="11" spans="1:9" x14ac:dyDescent="0.2">
      <c r="A11" s="1" t="s">
        <v>2</v>
      </c>
      <c r="B11" s="11">
        <v>12420000</v>
      </c>
      <c r="C11" s="11">
        <v>50400</v>
      </c>
      <c r="D11" s="12">
        <v>4417620</v>
      </c>
      <c r="E11" s="12">
        <v>4267420.92</v>
      </c>
      <c r="G11" s="10">
        <v>223371</v>
      </c>
    </row>
    <row r="12" spans="1:9" x14ac:dyDescent="0.2">
      <c r="A12" s="17" t="s">
        <v>17</v>
      </c>
      <c r="B12" s="18">
        <v>11647500</v>
      </c>
      <c r="C12" s="18">
        <v>12000</v>
      </c>
      <c r="D12" s="19">
        <v>3965250</v>
      </c>
      <c r="E12" s="19">
        <v>3830431.5</v>
      </c>
      <c r="F12" s="17"/>
      <c r="G12" s="20">
        <v>270028</v>
      </c>
    </row>
    <row r="13" spans="1:9" x14ac:dyDescent="0.2">
      <c r="A13" s="1" t="s">
        <v>14</v>
      </c>
      <c r="B13" s="11">
        <v>10326000</v>
      </c>
      <c r="C13" s="11">
        <v>16800</v>
      </c>
      <c r="D13" s="12">
        <v>3517980</v>
      </c>
      <c r="E13" s="12">
        <v>3398368.68</v>
      </c>
      <c r="G13" s="10">
        <v>276749</v>
      </c>
    </row>
    <row r="14" spans="1:9" x14ac:dyDescent="0.2">
      <c r="A14" s="1" t="s">
        <v>13</v>
      </c>
      <c r="B14" s="11">
        <v>12459000</v>
      </c>
      <c r="C14" s="11">
        <v>18000</v>
      </c>
      <c r="D14" s="12">
        <v>4243710</v>
      </c>
      <c r="E14" s="12">
        <v>4099423.86</v>
      </c>
      <c r="G14" s="10">
        <v>238041</v>
      </c>
    </row>
    <row r="15" spans="1:9" x14ac:dyDescent="0.2">
      <c r="A15" s="17" t="s">
        <v>4</v>
      </c>
      <c r="B15" s="18">
        <v>10576500</v>
      </c>
      <c r="C15" s="18">
        <v>22800</v>
      </c>
      <c r="D15" s="19">
        <v>3605700</v>
      </c>
      <c r="E15" s="19">
        <v>3483106.2</v>
      </c>
      <c r="F15" s="17"/>
      <c r="G15" s="20">
        <v>278582</v>
      </c>
    </row>
    <row r="16" spans="1:9" ht="14.25" customHeight="1" thickBot="1" x14ac:dyDescent="0.25">
      <c r="A16" s="6" t="s">
        <v>21</v>
      </c>
      <c r="B16" s="13">
        <f>SUM(B4:B15)</f>
        <v>130014000</v>
      </c>
      <c r="C16" s="13">
        <f>SUM(C4:C15)</f>
        <v>315600</v>
      </c>
      <c r="D16" s="14">
        <f>SUM(D4:D15)</f>
        <v>44593890</v>
      </c>
      <c r="E16" s="14">
        <f>SUM(E4:E15)</f>
        <v>43077697.740000002</v>
      </c>
      <c r="F16" s="6"/>
      <c r="G16" s="14">
        <f>SUM(G4:G15)</f>
        <v>2898689</v>
      </c>
    </row>
    <row r="17" spans="1:6" ht="13.5" thickTop="1" x14ac:dyDescent="0.2"/>
    <row r="18" spans="1:6" ht="15.75" x14ac:dyDescent="0.2">
      <c r="A18" s="1" t="s">
        <v>26</v>
      </c>
    </row>
    <row r="19" spans="1:6" x14ac:dyDescent="0.2">
      <c r="A19" s="3"/>
      <c r="B19" s="3"/>
      <c r="C19" s="3"/>
      <c r="D19" s="3"/>
      <c r="E19" s="3"/>
      <c r="F19" s="3"/>
    </row>
    <row r="34" spans="1:6" x14ac:dyDescent="0.2">
      <c r="A34" s="4"/>
      <c r="B34" s="4"/>
      <c r="C34" s="4"/>
      <c r="D34" s="4"/>
      <c r="E34" s="4"/>
      <c r="F34" s="4"/>
    </row>
    <row r="35" spans="1:6" x14ac:dyDescent="0.2">
      <c r="A35" s="4"/>
      <c r="B35" s="4"/>
      <c r="C35" s="4"/>
      <c r="D35" s="4"/>
      <c r="E35" s="4"/>
      <c r="F35" s="4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</sheetData>
  <mergeCells count="2">
    <mergeCell ref="G1:I1"/>
    <mergeCell ref="B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F29" sqref="F29"/>
    </sheetView>
  </sheetViews>
  <sheetFormatPr defaultRowHeight="12.75" x14ac:dyDescent="0.2"/>
  <cols>
    <col min="1" max="1" width="12.7109375" customWidth="1"/>
    <col min="2" max="2" width="11.7109375" customWidth="1"/>
    <col min="3" max="3" width="11.42578125" customWidth="1"/>
    <col min="4" max="4" width="15.42578125" customWidth="1"/>
    <col min="5" max="5" width="13.42578125" customWidth="1"/>
    <col min="6" max="6" width="12.5703125" customWidth="1"/>
    <col min="7" max="7" width="13.85546875" customWidth="1"/>
    <col min="8" max="9" width="12.7109375" customWidth="1"/>
  </cols>
  <sheetData>
    <row r="1" spans="1:9" x14ac:dyDescent="0.2">
      <c r="A1" s="1"/>
      <c r="B1" s="26" t="s">
        <v>3</v>
      </c>
      <c r="C1" s="26"/>
      <c r="D1" s="26"/>
      <c r="E1" s="26"/>
      <c r="F1" s="1"/>
      <c r="G1" s="27" t="s">
        <v>18</v>
      </c>
      <c r="H1" s="27"/>
      <c r="I1" s="27"/>
    </row>
    <row r="2" spans="1:9" x14ac:dyDescent="0.2">
      <c r="A2" s="2">
        <v>2022</v>
      </c>
      <c r="B2" s="2" t="s">
        <v>15</v>
      </c>
      <c r="C2" s="2" t="s">
        <v>16</v>
      </c>
      <c r="D2" s="2" t="s">
        <v>5</v>
      </c>
      <c r="E2" s="2" t="s">
        <v>12</v>
      </c>
      <c r="F2" s="1"/>
      <c r="G2" s="8" t="s">
        <v>22</v>
      </c>
      <c r="H2" s="8" t="s">
        <v>23</v>
      </c>
      <c r="I2" s="8" t="s">
        <v>24</v>
      </c>
    </row>
    <row r="3" spans="1:9" x14ac:dyDescent="0.2">
      <c r="A3" s="1"/>
      <c r="B3" s="9"/>
      <c r="C3" s="9"/>
      <c r="D3" s="9"/>
      <c r="E3" s="9"/>
      <c r="F3" s="1"/>
      <c r="G3" s="10"/>
      <c r="H3" s="10"/>
      <c r="I3" s="10"/>
    </row>
    <row r="4" spans="1:9" x14ac:dyDescent="0.2">
      <c r="A4" s="1" t="s">
        <v>7</v>
      </c>
      <c r="B4" s="11">
        <f>5670000+1500</f>
        <v>5671500</v>
      </c>
      <c r="C4" s="11">
        <v>0</v>
      </c>
      <c r="D4" s="12">
        <f>+(B4*0.64)+(C4*0.8)</f>
        <v>3629760</v>
      </c>
      <c r="E4" s="12">
        <v>3562609.44</v>
      </c>
      <c r="F4" s="22"/>
      <c r="G4" s="12">
        <v>607075.4</v>
      </c>
      <c r="H4" s="12">
        <v>161163.39000000001</v>
      </c>
      <c r="I4" s="12">
        <v>448166.5</v>
      </c>
    </row>
    <row r="5" spans="1:9" x14ac:dyDescent="0.2">
      <c r="A5" s="1" t="s">
        <v>6</v>
      </c>
      <c r="B5" s="11">
        <f>4470000+43500</f>
        <v>4513500</v>
      </c>
      <c r="C5" s="11">
        <v>0</v>
      </c>
      <c r="D5" s="12">
        <f t="shared" ref="D5:D15" si="0">+(B5*0.64)+(C5*0.8)</f>
        <v>2888640</v>
      </c>
      <c r="E5" s="12">
        <v>2835200.16</v>
      </c>
      <c r="F5" s="22"/>
      <c r="G5" s="12">
        <v>819707.71</v>
      </c>
      <c r="H5" s="12">
        <v>273179.95</v>
      </c>
      <c r="I5" s="12">
        <v>548934.96</v>
      </c>
    </row>
    <row r="6" spans="1:9" x14ac:dyDescent="0.2">
      <c r="A6" s="17" t="s">
        <v>10</v>
      </c>
      <c r="B6" s="18">
        <f>5850000+66000</f>
        <v>5916000</v>
      </c>
      <c r="C6" s="18">
        <v>0</v>
      </c>
      <c r="D6" s="19">
        <f t="shared" si="0"/>
        <v>3786240</v>
      </c>
      <c r="E6" s="19">
        <v>3716194.56</v>
      </c>
      <c r="F6" s="23"/>
      <c r="G6" s="19">
        <v>717261.91</v>
      </c>
      <c r="H6" s="19">
        <v>258157.92</v>
      </c>
      <c r="I6" s="19">
        <v>461607.98</v>
      </c>
    </row>
    <row r="7" spans="1:9" x14ac:dyDescent="0.2">
      <c r="A7" s="1" t="s">
        <v>1</v>
      </c>
      <c r="B7" s="11">
        <f>3840000+45000</f>
        <v>3885000</v>
      </c>
      <c r="C7" s="11">
        <v>0</v>
      </c>
      <c r="D7" s="12">
        <f t="shared" si="0"/>
        <v>2486400</v>
      </c>
      <c r="E7" s="12">
        <v>2440401.6</v>
      </c>
      <c r="F7" s="22"/>
      <c r="G7" s="12">
        <v>870344.13</v>
      </c>
      <c r="H7" s="12">
        <v>301661.68</v>
      </c>
      <c r="I7" s="12">
        <v>571397.02</v>
      </c>
    </row>
    <row r="8" spans="1:9" x14ac:dyDescent="0.2">
      <c r="A8" s="1" t="s">
        <v>11</v>
      </c>
      <c r="B8" s="11">
        <f>8070000+52500</f>
        <v>8122500</v>
      </c>
      <c r="C8" s="11">
        <v>0</v>
      </c>
      <c r="D8" s="12">
        <f t="shared" si="0"/>
        <v>5198400</v>
      </c>
      <c r="E8" s="12">
        <v>5102229.5999999996</v>
      </c>
      <c r="F8" s="22"/>
      <c r="G8" s="12">
        <v>739677.11</v>
      </c>
      <c r="H8" s="12">
        <v>261488.9</v>
      </c>
      <c r="I8" s="12">
        <v>480848.46</v>
      </c>
    </row>
    <row r="9" spans="1:9" x14ac:dyDescent="0.2">
      <c r="A9" s="17" t="s">
        <v>9</v>
      </c>
      <c r="B9" s="18">
        <f>6090000+43500</f>
        <v>6133500</v>
      </c>
      <c r="C9" s="18">
        <v>0</v>
      </c>
      <c r="D9" s="19">
        <f t="shared" si="0"/>
        <v>3925440</v>
      </c>
      <c r="E9" s="19">
        <v>3852819.36</v>
      </c>
      <c r="F9" s="23"/>
      <c r="G9" s="19">
        <v>853915.47000000009</v>
      </c>
      <c r="H9" s="19">
        <v>260133.44</v>
      </c>
      <c r="I9" s="19">
        <v>596509.41</v>
      </c>
    </row>
    <row r="10" spans="1:9" x14ac:dyDescent="0.2">
      <c r="A10" s="1" t="s">
        <v>8</v>
      </c>
      <c r="B10" s="11">
        <f>5190000+6000</f>
        <v>5196000</v>
      </c>
      <c r="C10" s="11">
        <v>0</v>
      </c>
      <c r="D10" s="12">
        <f t="shared" si="0"/>
        <v>3325440</v>
      </c>
      <c r="E10" s="12">
        <v>3263919.36</v>
      </c>
      <c r="F10" s="22"/>
      <c r="G10" s="10">
        <v>831127.78</v>
      </c>
      <c r="H10" s="10">
        <v>261707.92</v>
      </c>
      <c r="I10" s="10">
        <v>571986.07999999996</v>
      </c>
    </row>
    <row r="11" spans="1:9" x14ac:dyDescent="0.2">
      <c r="A11" s="1" t="s">
        <v>2</v>
      </c>
      <c r="B11" s="11">
        <f>6420000+43500</f>
        <v>6463500</v>
      </c>
      <c r="C11" s="11">
        <v>0</v>
      </c>
      <c r="D11" s="12">
        <f t="shared" si="0"/>
        <v>4136640</v>
      </c>
      <c r="E11" s="12">
        <v>4060112.16</v>
      </c>
      <c r="F11" s="22"/>
      <c r="G11" s="10">
        <v>920743.89999999991</v>
      </c>
      <c r="H11" s="10">
        <v>413446.19</v>
      </c>
      <c r="I11" s="10">
        <v>510112.5</v>
      </c>
    </row>
    <row r="12" spans="1:9" x14ac:dyDescent="0.2">
      <c r="A12" s="17" t="s">
        <v>17</v>
      </c>
      <c r="B12" s="18">
        <f>6150000+66000</f>
        <v>6216000</v>
      </c>
      <c r="C12" s="18">
        <v>0</v>
      </c>
      <c r="D12" s="19">
        <f t="shared" si="0"/>
        <v>3978240</v>
      </c>
      <c r="E12" s="19">
        <v>3904642.56</v>
      </c>
      <c r="F12" s="23"/>
      <c r="G12" s="20">
        <v>859842.32000000007</v>
      </c>
      <c r="H12" s="20">
        <v>202811.7</v>
      </c>
      <c r="I12" s="20">
        <v>660012.56999999995</v>
      </c>
    </row>
    <row r="13" spans="1:9" x14ac:dyDescent="0.2">
      <c r="A13" s="1" t="s">
        <v>14</v>
      </c>
      <c r="B13" s="11">
        <v>5593500</v>
      </c>
      <c r="C13" s="11">
        <v>0</v>
      </c>
      <c r="D13" s="12">
        <f t="shared" si="0"/>
        <v>3579840</v>
      </c>
      <c r="E13" s="12">
        <v>3513612.96</v>
      </c>
      <c r="F13" s="22"/>
      <c r="G13" s="10">
        <v>946624.41999999993</v>
      </c>
      <c r="H13" s="10">
        <v>490213.91</v>
      </c>
      <c r="I13" s="10">
        <v>459070.51</v>
      </c>
    </row>
    <row r="14" spans="1:9" x14ac:dyDescent="0.2">
      <c r="A14" s="1" t="s">
        <v>13</v>
      </c>
      <c r="B14" s="11">
        <v>6016500</v>
      </c>
      <c r="C14" s="11">
        <v>0</v>
      </c>
      <c r="D14" s="12">
        <f t="shared" si="0"/>
        <v>3850560</v>
      </c>
      <c r="E14" s="12">
        <v>3779324.64</v>
      </c>
      <c r="F14" s="22"/>
      <c r="G14" s="10">
        <v>660323.29999999993</v>
      </c>
      <c r="H14" s="10">
        <v>233492.33</v>
      </c>
      <c r="I14" s="10">
        <v>431267.99</v>
      </c>
    </row>
    <row r="15" spans="1:9" x14ac:dyDescent="0.2">
      <c r="A15" s="17" t="s">
        <v>4</v>
      </c>
      <c r="B15" s="18">
        <v>4384500</v>
      </c>
      <c r="C15" s="18">
        <v>0</v>
      </c>
      <c r="D15" s="19">
        <f t="shared" si="0"/>
        <v>2806080</v>
      </c>
      <c r="E15" s="19">
        <v>2754167.52</v>
      </c>
      <c r="F15" s="23"/>
      <c r="G15" s="20">
        <v>894502.07</v>
      </c>
      <c r="H15" s="20">
        <v>283744</v>
      </c>
      <c r="I15" s="20">
        <v>614735.74</v>
      </c>
    </row>
    <row r="16" spans="1:9" ht="13.5" thickBot="1" x14ac:dyDescent="0.25">
      <c r="A16" s="6" t="s">
        <v>0</v>
      </c>
      <c r="B16" s="24">
        <f>SUM(B4:B15)</f>
        <v>68112000</v>
      </c>
      <c r="C16" s="24">
        <f>SUM(C4:C15)</f>
        <v>0</v>
      </c>
      <c r="D16" s="14">
        <f>SUM(D4:D15)</f>
        <v>43591680</v>
      </c>
      <c r="E16" s="25">
        <f>SUM(E4:E15)</f>
        <v>42785233.920000002</v>
      </c>
      <c r="F16" s="6"/>
      <c r="G16" s="15">
        <f>SUM(G4:G15)</f>
        <v>9721145.5200000014</v>
      </c>
      <c r="H16" s="15">
        <f>SUM(H4:H15)</f>
        <v>3401201.33</v>
      </c>
      <c r="I16" s="15">
        <f>SUM(I4:I15)</f>
        <v>6354649.7200000007</v>
      </c>
    </row>
    <row r="17" spans="2:5" ht="13.5" thickTop="1" x14ac:dyDescent="0.2">
      <c r="B17" s="4"/>
      <c r="C17" s="4"/>
      <c r="D17" s="21"/>
      <c r="E17" s="21"/>
    </row>
  </sheetData>
  <mergeCells count="2">
    <mergeCell ref="B1:E1"/>
    <mergeCell ref="G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selection activeCell="D12" sqref="D1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2021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5383500</v>
      </c>
      <c r="C4" s="11">
        <v>0</v>
      </c>
      <c r="D4" s="12">
        <v>3445440</v>
      </c>
      <c r="E4" s="12">
        <v>3381699.36</v>
      </c>
      <c r="G4" s="10">
        <v>720132.12999999989</v>
      </c>
      <c r="H4" s="10">
        <v>185913.61</v>
      </c>
      <c r="I4" s="10">
        <v>536642.69999999995</v>
      </c>
      <c r="J4" s="5"/>
      <c r="K4" s="5"/>
      <c r="L4" s="5"/>
      <c r="M4" s="5"/>
    </row>
    <row r="5" spans="1:13" x14ac:dyDescent="0.2">
      <c r="A5" s="1" t="s">
        <v>6</v>
      </c>
      <c r="B5" s="11">
        <v>5440500</v>
      </c>
      <c r="C5" s="11">
        <v>0</v>
      </c>
      <c r="D5" s="12">
        <v>3481920</v>
      </c>
      <c r="E5" s="12">
        <v>3417504.48</v>
      </c>
      <c r="G5" s="10">
        <v>845073.42000000016</v>
      </c>
      <c r="H5" s="10">
        <v>267046.19</v>
      </c>
      <c r="I5" s="10">
        <v>580462.18000000005</v>
      </c>
      <c r="K5" s="5"/>
      <c r="M5" s="5"/>
    </row>
    <row r="6" spans="1:13" x14ac:dyDescent="0.2">
      <c r="A6" s="17" t="s">
        <v>10</v>
      </c>
      <c r="B6" s="18">
        <v>4990500</v>
      </c>
      <c r="C6" s="18">
        <v>0</v>
      </c>
      <c r="D6" s="19">
        <v>3193920</v>
      </c>
      <c r="E6" s="19">
        <v>3134832.48</v>
      </c>
      <c r="F6" s="17"/>
      <c r="G6" s="20">
        <v>657800.29</v>
      </c>
      <c r="H6" s="20">
        <v>242525.6</v>
      </c>
      <c r="I6" s="20">
        <v>417585.34</v>
      </c>
      <c r="K6" s="5"/>
      <c r="M6" s="5"/>
    </row>
    <row r="7" spans="1:13" x14ac:dyDescent="0.2">
      <c r="A7" s="1" t="s">
        <v>1</v>
      </c>
      <c r="B7" s="11">
        <v>7035000</v>
      </c>
      <c r="C7" s="11">
        <v>0</v>
      </c>
      <c r="D7" s="12">
        <v>4502400</v>
      </c>
      <c r="E7" s="12">
        <v>4419105.5999999996</v>
      </c>
      <c r="G7" s="10">
        <v>1106655.1100000001</v>
      </c>
      <c r="H7" s="10">
        <v>392549.55</v>
      </c>
      <c r="I7" s="10">
        <v>716819.69</v>
      </c>
    </row>
    <row r="8" spans="1:13" x14ac:dyDescent="0.2">
      <c r="A8" s="1" t="s">
        <v>11</v>
      </c>
      <c r="B8" s="11">
        <v>6007500</v>
      </c>
      <c r="C8" s="11">
        <v>0</v>
      </c>
      <c r="D8" s="12">
        <v>3844800</v>
      </c>
      <c r="E8" s="12">
        <v>3773671.2</v>
      </c>
      <c r="G8" s="10">
        <v>747269.53</v>
      </c>
      <c r="H8" s="10">
        <v>230563.86</v>
      </c>
      <c r="I8" s="10">
        <v>519459.38</v>
      </c>
      <c r="K8" s="5"/>
      <c r="M8" s="5"/>
    </row>
    <row r="9" spans="1:13" x14ac:dyDescent="0.2">
      <c r="A9" s="17" t="s">
        <v>9</v>
      </c>
      <c r="B9" s="18">
        <v>7369500</v>
      </c>
      <c r="C9" s="18">
        <v>0</v>
      </c>
      <c r="D9" s="19">
        <v>4716480</v>
      </c>
      <c r="E9" s="19">
        <v>4629225.12</v>
      </c>
      <c r="F9" s="17"/>
      <c r="G9" s="20">
        <v>687968.07</v>
      </c>
      <c r="H9" s="20">
        <v>210934</v>
      </c>
      <c r="I9" s="20">
        <v>479838.22</v>
      </c>
      <c r="K9" s="5"/>
      <c r="M9" s="5"/>
    </row>
    <row r="10" spans="1:13" x14ac:dyDescent="0.2">
      <c r="A10" s="1" t="s">
        <v>8</v>
      </c>
      <c r="B10" s="11">
        <v>5922000</v>
      </c>
      <c r="C10" s="11">
        <v>0</v>
      </c>
      <c r="D10" s="12">
        <v>3790080</v>
      </c>
      <c r="E10" s="12">
        <v>3719963.52</v>
      </c>
      <c r="G10" s="10">
        <v>1134083.57</v>
      </c>
      <c r="H10" s="10">
        <v>388210.05</v>
      </c>
      <c r="I10" s="10">
        <v>748807.78</v>
      </c>
      <c r="K10" s="5"/>
      <c r="M10" s="5"/>
    </row>
    <row r="11" spans="1:13" x14ac:dyDescent="0.2">
      <c r="A11" s="1" t="s">
        <v>2</v>
      </c>
      <c r="B11" s="11">
        <v>7249500</v>
      </c>
      <c r="C11" s="11">
        <v>0</v>
      </c>
      <c r="D11" s="12">
        <v>4639680</v>
      </c>
      <c r="E11" s="12">
        <v>4553845.92</v>
      </c>
      <c r="G11" s="10">
        <v>706093.05</v>
      </c>
      <c r="H11" s="10">
        <v>255874.37</v>
      </c>
      <c r="I11" s="10">
        <v>453054.66</v>
      </c>
      <c r="K11" s="5"/>
      <c r="M11" s="5"/>
    </row>
    <row r="12" spans="1:13" x14ac:dyDescent="0.2">
      <c r="A12" s="17" t="s">
        <v>17</v>
      </c>
      <c r="B12" s="18">
        <v>6694500</v>
      </c>
      <c r="C12" s="18">
        <v>0</v>
      </c>
      <c r="D12" s="19">
        <v>4284480</v>
      </c>
      <c r="E12" s="19">
        <v>4205217.12</v>
      </c>
      <c r="F12" s="17"/>
      <c r="G12" s="20">
        <v>929679.59000000008</v>
      </c>
      <c r="H12" s="20">
        <v>294762.3</v>
      </c>
      <c r="I12" s="20">
        <v>637522.76</v>
      </c>
    </row>
    <row r="13" spans="1:13" x14ac:dyDescent="0.2">
      <c r="A13" s="1" t="s">
        <v>14</v>
      </c>
      <c r="B13" s="11">
        <v>5652000</v>
      </c>
      <c r="C13" s="11">
        <v>0</v>
      </c>
      <c r="D13" s="12">
        <v>3617280</v>
      </c>
      <c r="E13" s="12">
        <v>3550360.32</v>
      </c>
      <c r="G13" s="10">
        <v>793462.86</v>
      </c>
      <c r="H13" s="10">
        <v>281442.15000000002</v>
      </c>
      <c r="I13" s="10">
        <v>514924.75</v>
      </c>
    </row>
    <row r="14" spans="1:13" x14ac:dyDescent="0.2">
      <c r="A14" s="1" t="s">
        <v>13</v>
      </c>
      <c r="B14" s="11">
        <v>5778000</v>
      </c>
      <c r="C14" s="11">
        <v>0</v>
      </c>
      <c r="D14" s="12">
        <v>3697920</v>
      </c>
      <c r="E14" s="12">
        <v>3629508.48</v>
      </c>
      <c r="G14" s="10">
        <v>805410.2</v>
      </c>
      <c r="H14" s="10">
        <v>293945.39</v>
      </c>
      <c r="I14" s="10">
        <v>514334.35</v>
      </c>
    </row>
    <row r="15" spans="1:13" x14ac:dyDescent="0.2">
      <c r="A15" s="17" t="s">
        <v>4</v>
      </c>
      <c r="B15" s="18">
        <v>6021000</v>
      </c>
      <c r="C15" s="18">
        <v>0</v>
      </c>
      <c r="D15" s="19">
        <v>3853440</v>
      </c>
      <c r="E15" s="19">
        <v>3782151.36</v>
      </c>
      <c r="F15" s="17"/>
      <c r="G15" s="20">
        <v>875048.45000000007</v>
      </c>
      <c r="H15" s="20">
        <v>272677.51</v>
      </c>
      <c r="I15" s="20">
        <v>605143.76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73543500</v>
      </c>
      <c r="C16" s="13">
        <f>SUM(C4:C15)</f>
        <v>0</v>
      </c>
      <c r="D16" s="14">
        <f>SUM(D4:D15)</f>
        <v>47067840</v>
      </c>
      <c r="E16" s="14">
        <f>SUM(E4:E15)</f>
        <v>46197084.959999993</v>
      </c>
      <c r="F16" s="6"/>
      <c r="G16" s="15">
        <f>SUM(G4:G15)</f>
        <v>10008676.27</v>
      </c>
      <c r="H16" s="15">
        <f>SUM(H4:H15)</f>
        <v>3316444.58</v>
      </c>
      <c r="I16" s="15">
        <f>SUM(I4:I15)</f>
        <v>6724595.5699999994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</sheetData>
  <mergeCells count="2">
    <mergeCell ref="B1:E1"/>
    <mergeCell ref="G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activeCell="G13" sqref="G13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2020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5439000</v>
      </c>
      <c r="C4" s="11">
        <v>3000</v>
      </c>
      <c r="D4" s="12">
        <v>3483360</v>
      </c>
      <c r="E4" s="12">
        <v>3418917.84</v>
      </c>
      <c r="G4" s="10">
        <v>762948.53</v>
      </c>
      <c r="H4" s="10">
        <v>194296.82</v>
      </c>
      <c r="I4" s="10">
        <v>570953.4</v>
      </c>
      <c r="J4" s="5"/>
      <c r="K4" s="5"/>
      <c r="L4" s="5"/>
      <c r="M4" s="5"/>
    </row>
    <row r="5" spans="1:13" x14ac:dyDescent="0.2">
      <c r="A5" s="1" t="s">
        <v>6</v>
      </c>
      <c r="B5" s="11">
        <v>5425500</v>
      </c>
      <c r="C5" s="11">
        <v>1500</v>
      </c>
      <c r="D5" s="12">
        <v>3473520</v>
      </c>
      <c r="E5" s="12">
        <v>3409259.88</v>
      </c>
      <c r="G5" s="10">
        <v>691344.4</v>
      </c>
      <c r="H5" s="10">
        <v>174602.2</v>
      </c>
      <c r="I5" s="10">
        <v>518946.81</v>
      </c>
      <c r="K5" s="5"/>
      <c r="M5" s="5"/>
    </row>
    <row r="6" spans="1:13" x14ac:dyDescent="0.2">
      <c r="A6" s="17" t="s">
        <v>10</v>
      </c>
      <c r="B6" s="18">
        <v>9636000</v>
      </c>
      <c r="C6" s="18">
        <v>3000</v>
      </c>
      <c r="D6" s="19">
        <v>6169440</v>
      </c>
      <c r="E6" s="19">
        <v>6055305.3600000003</v>
      </c>
      <c r="F6" s="17"/>
      <c r="G6" s="20">
        <v>732732.5</v>
      </c>
      <c r="H6" s="20">
        <v>231691</v>
      </c>
      <c r="I6" s="20">
        <v>503404.7</v>
      </c>
      <c r="K6" s="5"/>
      <c r="M6" s="5"/>
    </row>
    <row r="7" spans="1:13" x14ac:dyDescent="0.2">
      <c r="A7" s="1" t="s">
        <v>1</v>
      </c>
      <c r="B7" s="11">
        <v>4758000</v>
      </c>
      <c r="C7" s="11">
        <v>3000</v>
      </c>
      <c r="D7" s="12">
        <v>3047520</v>
      </c>
      <c r="E7" s="12">
        <v>2991140.88</v>
      </c>
      <c r="G7" s="10">
        <v>891318.94</v>
      </c>
      <c r="H7" s="10">
        <v>249710.51</v>
      </c>
      <c r="I7" s="10">
        <v>643800.62</v>
      </c>
    </row>
    <row r="8" spans="1:13" x14ac:dyDescent="0.2">
      <c r="A8" s="1" t="s">
        <v>11</v>
      </c>
      <c r="B8" s="11">
        <v>4897500</v>
      </c>
      <c r="C8" s="11">
        <v>3000</v>
      </c>
      <c r="D8" s="12">
        <v>3136800</v>
      </c>
      <c r="E8" s="12">
        <v>3078769.2</v>
      </c>
      <c r="G8" s="10">
        <v>846048.43</v>
      </c>
      <c r="H8" s="10">
        <v>241134.78</v>
      </c>
      <c r="I8" s="10">
        <v>607276.09</v>
      </c>
      <c r="K8" s="5"/>
      <c r="M8" s="5"/>
    </row>
    <row r="9" spans="1:13" x14ac:dyDescent="0.2">
      <c r="A9" s="17" t="s">
        <v>9</v>
      </c>
      <c r="B9" s="18">
        <v>7372500</v>
      </c>
      <c r="C9" s="18">
        <v>1500</v>
      </c>
      <c r="D9" s="19">
        <v>4719600</v>
      </c>
      <c r="E9" s="19">
        <v>4632287.4000000004</v>
      </c>
      <c r="F9" s="17"/>
      <c r="G9" s="20">
        <v>740112.4</v>
      </c>
      <c r="H9" s="20">
        <v>219538.13</v>
      </c>
      <c r="I9" s="20">
        <v>522687.87</v>
      </c>
      <c r="K9" s="5"/>
      <c r="M9" s="5"/>
    </row>
    <row r="10" spans="1:13" x14ac:dyDescent="0.2">
      <c r="A10" s="1" t="s">
        <v>8</v>
      </c>
      <c r="B10" s="11">
        <v>7387500</v>
      </c>
      <c r="C10" s="11">
        <v>0</v>
      </c>
      <c r="D10" s="12">
        <v>4728000</v>
      </c>
      <c r="E10" s="12">
        <v>4640532</v>
      </c>
      <c r="G10" s="10">
        <v>1069719.23</v>
      </c>
      <c r="H10" s="10">
        <v>348972.43</v>
      </c>
      <c r="I10" s="10">
        <v>723337.02</v>
      </c>
      <c r="K10" s="5"/>
      <c r="M10" s="5"/>
    </row>
    <row r="11" spans="1:13" x14ac:dyDescent="0.2">
      <c r="A11" s="1" t="s">
        <v>2</v>
      </c>
      <c r="B11" s="11">
        <v>7237500</v>
      </c>
      <c r="C11" s="11">
        <v>0</v>
      </c>
      <c r="D11" s="12">
        <v>4632000</v>
      </c>
      <c r="E11" s="12">
        <v>4546308</v>
      </c>
      <c r="G11" s="10">
        <v>768226.83</v>
      </c>
      <c r="H11" s="10">
        <v>267717.90999999997</v>
      </c>
      <c r="I11" s="10">
        <v>503323.16</v>
      </c>
      <c r="K11" s="5"/>
      <c r="M11" s="5"/>
    </row>
    <row r="12" spans="1:13" x14ac:dyDescent="0.2">
      <c r="A12" s="17" t="s">
        <v>17</v>
      </c>
      <c r="B12" s="18">
        <v>6637500</v>
      </c>
      <c r="C12" s="18">
        <v>0</v>
      </c>
      <c r="D12" s="19">
        <v>4248000</v>
      </c>
      <c r="E12" s="19">
        <v>4169412</v>
      </c>
      <c r="F12" s="17"/>
      <c r="G12" s="20">
        <v>804445.54</v>
      </c>
      <c r="H12" s="20">
        <v>217529.53</v>
      </c>
      <c r="I12" s="20">
        <v>589481.92000000004</v>
      </c>
    </row>
    <row r="13" spans="1:13" x14ac:dyDescent="0.2">
      <c r="A13" s="1" t="s">
        <v>14</v>
      </c>
      <c r="B13" s="11">
        <v>6493500</v>
      </c>
      <c r="C13" s="11">
        <v>0</v>
      </c>
      <c r="D13" s="12">
        <v>4155840</v>
      </c>
      <c r="E13" s="12">
        <v>4078956.96</v>
      </c>
      <c r="G13" s="10">
        <v>883981.86</v>
      </c>
      <c r="H13" s="10">
        <v>298159.28000000003</v>
      </c>
      <c r="I13" s="10">
        <v>588527.30000000005</v>
      </c>
    </row>
    <row r="14" spans="1:13" x14ac:dyDescent="0.2">
      <c r="A14" s="1" t="s">
        <v>13</v>
      </c>
      <c r="B14" s="11">
        <v>6130500</v>
      </c>
      <c r="C14" s="11">
        <v>0</v>
      </c>
      <c r="D14" s="12">
        <v>3923520</v>
      </c>
      <c r="E14" s="12">
        <v>3850934.88</v>
      </c>
      <c r="G14" s="10">
        <v>709269.88</v>
      </c>
      <c r="H14" s="10">
        <v>202062.13</v>
      </c>
      <c r="I14" s="10">
        <v>509681.05</v>
      </c>
    </row>
    <row r="15" spans="1:13" x14ac:dyDescent="0.2">
      <c r="A15" s="17" t="s">
        <v>4</v>
      </c>
      <c r="B15" s="18">
        <v>6525000</v>
      </c>
      <c r="C15" s="18">
        <v>0</v>
      </c>
      <c r="D15" s="19">
        <v>4176000</v>
      </c>
      <c r="E15" s="19">
        <v>4098744</v>
      </c>
      <c r="F15" s="17"/>
      <c r="G15" s="20">
        <v>872774.49</v>
      </c>
      <c r="H15" s="20">
        <v>302164.5</v>
      </c>
      <c r="I15" s="20">
        <v>573183.52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77940000</v>
      </c>
      <c r="C16" s="13">
        <f>SUM(C4:C15)</f>
        <v>15000</v>
      </c>
      <c r="D16" s="14">
        <f>SUM(D4:D15)</f>
        <v>49893600</v>
      </c>
      <c r="E16" s="14">
        <f>SUM(E4:E15)</f>
        <v>48970568.400000006</v>
      </c>
      <c r="F16" s="6"/>
      <c r="G16" s="15">
        <f>SUM(G4:G15)</f>
        <v>9772923.0300000012</v>
      </c>
      <c r="H16" s="15">
        <f>SUM(H4:H15)</f>
        <v>2947579.2199999997</v>
      </c>
      <c r="I16" s="15">
        <f>SUM(I4:I15)</f>
        <v>6854603.459999999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</sheetData>
  <mergeCells count="2">
    <mergeCell ref="B1:E1"/>
    <mergeCell ref="G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workbookViewId="0">
      <selection activeCell="A16" sqref="A16:IV16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2019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6975000</v>
      </c>
      <c r="C4" s="11">
        <v>1200</v>
      </c>
      <c r="D4" s="12">
        <v>4464960</v>
      </c>
      <c r="E4" s="12">
        <v>4382358.24</v>
      </c>
      <c r="G4" s="10">
        <v>651324.78</v>
      </c>
      <c r="H4" s="10">
        <v>205643.57</v>
      </c>
      <c r="I4" s="10">
        <v>448088.65</v>
      </c>
      <c r="J4" s="5"/>
      <c r="K4" s="5"/>
      <c r="L4" s="5"/>
      <c r="M4" s="5"/>
    </row>
    <row r="5" spans="1:13" x14ac:dyDescent="0.2">
      <c r="A5" s="1" t="s">
        <v>6</v>
      </c>
      <c r="B5" s="11">
        <v>5040000</v>
      </c>
      <c r="C5" s="11">
        <v>3600</v>
      </c>
      <c r="D5" s="12">
        <v>3228480</v>
      </c>
      <c r="E5" s="12">
        <v>3168753.12</v>
      </c>
      <c r="G5" s="10">
        <v>830894.35</v>
      </c>
      <c r="H5" s="10">
        <v>259907.9</v>
      </c>
      <c r="I5" s="10">
        <v>573444.80000000005</v>
      </c>
      <c r="K5" s="5"/>
      <c r="M5" s="5"/>
    </row>
    <row r="6" spans="1:13" x14ac:dyDescent="0.2">
      <c r="A6" s="17" t="s">
        <v>10</v>
      </c>
      <c r="B6" s="18">
        <v>5520000</v>
      </c>
      <c r="C6" s="18">
        <v>1500</v>
      </c>
      <c r="D6" s="19">
        <v>3534000</v>
      </c>
      <c r="E6" s="19">
        <v>3468621</v>
      </c>
      <c r="F6" s="17"/>
      <c r="G6" s="20">
        <v>727234.16</v>
      </c>
      <c r="H6" s="20">
        <v>216113.52</v>
      </c>
      <c r="I6" s="20">
        <v>513437.12</v>
      </c>
      <c r="K6" s="5"/>
      <c r="M6" s="5"/>
    </row>
    <row r="7" spans="1:13" x14ac:dyDescent="0.2">
      <c r="A7" s="1" t="s">
        <v>1</v>
      </c>
      <c r="B7" s="11">
        <v>6639000</v>
      </c>
      <c r="C7" s="11">
        <v>1500</v>
      </c>
      <c r="D7" s="12">
        <v>4250160</v>
      </c>
      <c r="E7" s="12">
        <v>4171532.04</v>
      </c>
      <c r="G7" s="10">
        <v>712072.13</v>
      </c>
      <c r="H7" s="10">
        <v>210904.53</v>
      </c>
      <c r="I7" s="10">
        <v>503644.6</v>
      </c>
    </row>
    <row r="8" spans="1:13" x14ac:dyDescent="0.2">
      <c r="A8" s="1" t="s">
        <v>11</v>
      </c>
      <c r="B8" s="11">
        <v>6397500</v>
      </c>
      <c r="C8" s="11">
        <v>1500</v>
      </c>
      <c r="D8" s="12">
        <v>4095600</v>
      </c>
      <c r="E8" s="12">
        <v>4019831.4</v>
      </c>
      <c r="G8" s="10">
        <v>844110.26</v>
      </c>
      <c r="H8" s="10">
        <v>212588.43</v>
      </c>
      <c r="I8" s="10">
        <v>633913.31000000006</v>
      </c>
      <c r="K8" s="5"/>
      <c r="M8" s="5"/>
    </row>
    <row r="9" spans="1:13" x14ac:dyDescent="0.2">
      <c r="A9" s="17" t="s">
        <v>9</v>
      </c>
      <c r="B9" s="18">
        <v>6730500</v>
      </c>
      <c r="C9" s="18">
        <v>4500</v>
      </c>
      <c r="D9" s="19">
        <v>4311120</v>
      </c>
      <c r="E9" s="19">
        <v>4231364.28</v>
      </c>
      <c r="F9" s="17"/>
      <c r="G9" s="20">
        <v>780598.11</v>
      </c>
      <c r="H9" s="20">
        <v>228297.64</v>
      </c>
      <c r="I9" s="20">
        <v>554871.88</v>
      </c>
      <c r="K9" s="5"/>
      <c r="M9" s="5"/>
    </row>
    <row r="10" spans="1:13" x14ac:dyDescent="0.2">
      <c r="A10" s="1" t="s">
        <v>8</v>
      </c>
      <c r="B10" s="11">
        <v>6847500</v>
      </c>
      <c r="C10" s="11">
        <v>3000</v>
      </c>
      <c r="D10" s="12">
        <v>4384800</v>
      </c>
      <c r="E10" s="12">
        <v>4303681.2</v>
      </c>
      <c r="G10" s="10">
        <v>737511.66</v>
      </c>
      <c r="H10" s="10">
        <v>199924.98</v>
      </c>
      <c r="I10" s="10">
        <v>540037.06999999995</v>
      </c>
      <c r="K10" s="5"/>
      <c r="M10" s="5"/>
    </row>
    <row r="11" spans="1:13" x14ac:dyDescent="0.2">
      <c r="A11" s="1" t="s">
        <v>2</v>
      </c>
      <c r="B11" s="11">
        <v>7099500</v>
      </c>
      <c r="C11" s="11">
        <v>3000</v>
      </c>
      <c r="D11" s="12">
        <v>4546080</v>
      </c>
      <c r="E11" s="12">
        <v>4461977.5199999996</v>
      </c>
      <c r="G11" s="10">
        <v>894346.94</v>
      </c>
      <c r="H11" s="10">
        <v>334764.63</v>
      </c>
      <c r="I11" s="10">
        <v>562621.16</v>
      </c>
      <c r="K11" s="5"/>
      <c r="M11" s="5"/>
    </row>
    <row r="12" spans="1:13" x14ac:dyDescent="0.2">
      <c r="A12" s="17" t="s">
        <v>17</v>
      </c>
      <c r="B12" s="18">
        <v>6507000</v>
      </c>
      <c r="C12" s="18">
        <v>0</v>
      </c>
      <c r="D12" s="19">
        <v>4164480</v>
      </c>
      <c r="E12" s="19">
        <v>4087437.12</v>
      </c>
      <c r="F12" s="17"/>
      <c r="G12" s="20">
        <v>728481.82</v>
      </c>
      <c r="H12" s="20">
        <v>241178.04</v>
      </c>
      <c r="I12" s="20">
        <v>490194.96</v>
      </c>
    </row>
    <row r="13" spans="1:13" x14ac:dyDescent="0.2">
      <c r="A13" s="1" t="s">
        <v>14</v>
      </c>
      <c r="B13" s="11">
        <v>6711000</v>
      </c>
      <c r="C13" s="11">
        <v>4500</v>
      </c>
      <c r="D13" s="12">
        <v>4298640</v>
      </c>
      <c r="E13" s="12">
        <v>4219115.16</v>
      </c>
      <c r="G13" s="10">
        <v>908221.55</v>
      </c>
      <c r="H13" s="10">
        <v>254340.06</v>
      </c>
      <c r="I13" s="10">
        <v>656490.6</v>
      </c>
    </row>
    <row r="14" spans="1:13" x14ac:dyDescent="0.2">
      <c r="A14" s="1" t="s">
        <v>13</v>
      </c>
      <c r="B14" s="11">
        <v>5677500</v>
      </c>
      <c r="C14" s="11">
        <v>1500</v>
      </c>
      <c r="D14" s="12">
        <v>3634800</v>
      </c>
      <c r="E14" s="12">
        <v>3567556.2</v>
      </c>
      <c r="G14" s="10">
        <v>869194.11</v>
      </c>
      <c r="H14" s="10">
        <v>242349.86</v>
      </c>
      <c r="I14" s="10">
        <v>629709.54</v>
      </c>
    </row>
    <row r="15" spans="1:13" x14ac:dyDescent="0.2">
      <c r="A15" s="17" t="s">
        <v>4</v>
      </c>
      <c r="B15" s="18">
        <v>6616500</v>
      </c>
      <c r="C15" s="18">
        <v>1500</v>
      </c>
      <c r="D15" s="19">
        <v>4235760</v>
      </c>
      <c r="E15" s="19">
        <v>4157398.44</v>
      </c>
      <c r="F15" s="17"/>
      <c r="G15" s="20">
        <v>708091.84</v>
      </c>
      <c r="H15" s="20">
        <v>165831.12</v>
      </c>
      <c r="I15" s="20">
        <v>544446.01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f>SUM(B4:B15)</f>
        <v>76761000</v>
      </c>
      <c r="C16" s="13">
        <f>SUM(C4:C15)</f>
        <v>27300</v>
      </c>
      <c r="D16" s="14">
        <f>SUM(D4:D15)</f>
        <v>49148880</v>
      </c>
      <c r="E16" s="14">
        <f>SUM(E4:E15)</f>
        <v>48239625.719999999</v>
      </c>
      <c r="F16" s="6"/>
      <c r="G16" s="15">
        <f>SUM(G4:G15)</f>
        <v>9392081.7100000009</v>
      </c>
      <c r="H16" s="15">
        <f>SUM(H4:H15)</f>
        <v>2771844.28</v>
      </c>
      <c r="I16" s="15">
        <f>SUM(I4:I15)</f>
        <v>6650899.6999999993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7"/>
  <sheetViews>
    <sheetView workbookViewId="0">
      <selection sqref="A1:IV65536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2018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6175500</v>
      </c>
      <c r="C4" s="11">
        <v>2400</v>
      </c>
      <c r="D4" s="12">
        <v>3954240</v>
      </c>
      <c r="E4" s="12">
        <v>3881086.56</v>
      </c>
      <c r="G4" s="10">
        <v>686854.65</v>
      </c>
      <c r="H4" s="10">
        <v>190695.97</v>
      </c>
      <c r="I4" s="10">
        <v>498725.59</v>
      </c>
      <c r="J4" s="5"/>
      <c r="K4" s="5"/>
      <c r="L4" s="5"/>
      <c r="M4" s="5"/>
    </row>
    <row r="5" spans="1:13" x14ac:dyDescent="0.2">
      <c r="A5" s="1" t="s">
        <v>6</v>
      </c>
      <c r="B5" s="11">
        <v>5880000</v>
      </c>
      <c r="C5" s="11">
        <v>2400</v>
      </c>
      <c r="D5" s="12">
        <v>3765120</v>
      </c>
      <c r="E5" s="12">
        <v>3695465.28</v>
      </c>
      <c r="G5" s="10">
        <v>793032.45000000007</v>
      </c>
      <c r="H5" s="10">
        <v>221984.54</v>
      </c>
      <c r="I5" s="10">
        <v>573653.61</v>
      </c>
      <c r="K5" s="5"/>
      <c r="M5" s="5"/>
    </row>
    <row r="6" spans="1:13" x14ac:dyDescent="0.2">
      <c r="A6" s="17" t="s">
        <v>10</v>
      </c>
      <c r="B6" s="18">
        <v>5029500</v>
      </c>
      <c r="C6" s="18">
        <v>2400</v>
      </c>
      <c r="D6" s="19">
        <v>3220800</v>
      </c>
      <c r="E6" s="19">
        <v>3161215.2</v>
      </c>
      <c r="F6" s="17"/>
      <c r="G6" s="20">
        <v>719193.59</v>
      </c>
      <c r="H6" s="20">
        <v>197399.65</v>
      </c>
      <c r="I6" s="20">
        <v>524149.75</v>
      </c>
      <c r="K6" s="5"/>
      <c r="M6" s="5"/>
    </row>
    <row r="7" spans="1:13" x14ac:dyDescent="0.2">
      <c r="A7" s="1" t="s">
        <v>1</v>
      </c>
      <c r="B7" s="11">
        <v>7045500</v>
      </c>
      <c r="C7" s="11">
        <v>1200</v>
      </c>
      <c r="D7" s="12">
        <v>4510080</v>
      </c>
      <c r="E7" s="12">
        <v>4426643.5199999996</v>
      </c>
      <c r="G7" s="10">
        <v>844722.81</v>
      </c>
      <c r="H7" s="10">
        <v>310533.18</v>
      </c>
      <c r="I7" s="10">
        <v>537034.13</v>
      </c>
    </row>
    <row r="8" spans="1:13" x14ac:dyDescent="0.2">
      <c r="A8" s="1" t="s">
        <v>11</v>
      </c>
      <c r="B8" s="11">
        <v>8223000</v>
      </c>
      <c r="C8" s="11">
        <v>2400</v>
      </c>
      <c r="D8" s="12">
        <v>5264640</v>
      </c>
      <c r="E8" s="12">
        <v>5167244.16</v>
      </c>
      <c r="G8" s="10">
        <v>881685.4800000001</v>
      </c>
      <c r="H8" s="10">
        <v>294537.3</v>
      </c>
      <c r="I8" s="10">
        <v>589961.31000000006</v>
      </c>
      <c r="K8" s="5"/>
      <c r="M8" s="5"/>
    </row>
    <row r="9" spans="1:13" x14ac:dyDescent="0.2">
      <c r="A9" s="17" t="s">
        <v>9</v>
      </c>
      <c r="B9" s="18">
        <v>6634500</v>
      </c>
      <c r="C9" s="18">
        <v>0</v>
      </c>
      <c r="D9" s="19">
        <v>4246080</v>
      </c>
      <c r="E9" s="19">
        <v>4167527.52</v>
      </c>
      <c r="F9" s="17"/>
      <c r="G9" s="20">
        <v>825230.67999999993</v>
      </c>
      <c r="H9" s="20">
        <v>222099.98</v>
      </c>
      <c r="I9" s="20">
        <v>605837.13</v>
      </c>
      <c r="K9" s="5"/>
      <c r="M9" s="5"/>
    </row>
    <row r="10" spans="1:13" x14ac:dyDescent="0.2">
      <c r="A10" s="1" t="s">
        <v>8</v>
      </c>
      <c r="B10" s="11">
        <v>7890000</v>
      </c>
      <c r="C10" s="11">
        <v>3600</v>
      </c>
      <c r="D10" s="12">
        <v>5052480</v>
      </c>
      <c r="E10" s="12">
        <v>4959009.12</v>
      </c>
      <c r="G10" s="10">
        <v>837742.66</v>
      </c>
      <c r="H10" s="10">
        <v>261113.84</v>
      </c>
      <c r="I10" s="10">
        <v>579470.93000000005</v>
      </c>
      <c r="K10" s="5"/>
      <c r="M10" s="5"/>
    </row>
    <row r="11" spans="1:13" x14ac:dyDescent="0.2">
      <c r="A11" s="1" t="s">
        <v>2</v>
      </c>
      <c r="B11" s="11">
        <v>8082000</v>
      </c>
      <c r="C11" s="11">
        <v>4800</v>
      </c>
      <c r="D11" s="12">
        <v>5176320</v>
      </c>
      <c r="E11" s="12">
        <v>5080558.08</v>
      </c>
      <c r="G11" s="10">
        <v>864109.04</v>
      </c>
      <c r="H11" s="10">
        <v>247839.35</v>
      </c>
      <c r="I11" s="10">
        <v>618956.81000000006</v>
      </c>
      <c r="K11" s="5"/>
      <c r="M11" s="5"/>
    </row>
    <row r="12" spans="1:13" x14ac:dyDescent="0.2">
      <c r="A12" s="17" t="s">
        <v>17</v>
      </c>
      <c r="B12" s="18">
        <v>6655500</v>
      </c>
      <c r="C12" s="18">
        <v>0</v>
      </c>
      <c r="D12" s="19">
        <v>4259520</v>
      </c>
      <c r="E12" s="19">
        <v>4180718.88</v>
      </c>
      <c r="F12" s="17"/>
      <c r="G12" s="20">
        <v>761696.32000000007</v>
      </c>
      <c r="H12" s="20">
        <v>227297.67</v>
      </c>
      <c r="I12" s="20">
        <v>536920.23</v>
      </c>
    </row>
    <row r="13" spans="1:13" x14ac:dyDescent="0.2">
      <c r="A13" s="1" t="s">
        <v>14</v>
      </c>
      <c r="B13" s="11">
        <v>6297000</v>
      </c>
      <c r="C13" s="11">
        <v>2400</v>
      </c>
      <c r="D13" s="12">
        <v>4032000</v>
      </c>
      <c r="E13" s="12">
        <v>3957408</v>
      </c>
      <c r="G13" s="10">
        <v>763473.62000000011</v>
      </c>
      <c r="H13" s="10">
        <v>229307.92</v>
      </c>
      <c r="I13" s="10">
        <v>536872.15</v>
      </c>
    </row>
    <row r="14" spans="1:13" x14ac:dyDescent="0.2">
      <c r="A14" s="1" t="s">
        <v>13</v>
      </c>
      <c r="B14" s="11">
        <v>5295000</v>
      </c>
      <c r="C14" s="11">
        <v>0</v>
      </c>
      <c r="D14" s="12">
        <v>3388800</v>
      </c>
      <c r="E14" s="12">
        <v>3326107.2</v>
      </c>
      <c r="G14" s="10">
        <v>861303.51</v>
      </c>
      <c r="H14" s="10">
        <v>241921.03</v>
      </c>
      <c r="I14" s="10">
        <v>621957.25</v>
      </c>
    </row>
    <row r="15" spans="1:13" x14ac:dyDescent="0.2">
      <c r="A15" s="17" t="s">
        <v>4</v>
      </c>
      <c r="B15" s="18">
        <v>6832500</v>
      </c>
      <c r="C15" s="18">
        <v>2400</v>
      </c>
      <c r="D15" s="19">
        <v>4374720</v>
      </c>
      <c r="E15" s="19">
        <v>4293787.68</v>
      </c>
      <c r="F15" s="17"/>
      <c r="G15" s="20">
        <v>763383.76</v>
      </c>
      <c r="H15" s="20">
        <v>203000.94</v>
      </c>
      <c r="I15" s="20">
        <v>562893.30000000005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v>80040000</v>
      </c>
      <c r="C16" s="13">
        <v>24000</v>
      </c>
      <c r="D16" s="14">
        <v>51244800</v>
      </c>
      <c r="E16" s="14">
        <v>50296771.200000003</v>
      </c>
      <c r="F16" s="6"/>
      <c r="G16" s="15">
        <v>9602428.5700000003</v>
      </c>
      <c r="H16" s="15">
        <v>2847731.37</v>
      </c>
      <c r="I16" s="15">
        <v>6786432.1900000004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2017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5914500</v>
      </c>
      <c r="C4" s="11">
        <v>1200</v>
      </c>
      <c r="D4" s="12">
        <v>3786240</v>
      </c>
      <c r="E4" s="12">
        <v>3716194.56</v>
      </c>
      <c r="G4" s="10">
        <v>681842.28</v>
      </c>
      <c r="H4" s="10">
        <v>186702.33</v>
      </c>
      <c r="I4" s="10">
        <v>497914.43</v>
      </c>
      <c r="J4" s="5"/>
      <c r="K4" s="5"/>
      <c r="L4" s="5"/>
      <c r="M4" s="5"/>
    </row>
    <row r="5" spans="1:13" x14ac:dyDescent="0.2">
      <c r="A5" s="1" t="s">
        <v>6</v>
      </c>
      <c r="B5" s="11">
        <v>6229500</v>
      </c>
      <c r="C5" s="11">
        <v>3600</v>
      </c>
      <c r="D5" s="12">
        <v>3989760</v>
      </c>
      <c r="E5" s="12">
        <v>3915949.44</v>
      </c>
      <c r="G5" s="10">
        <v>707421.23</v>
      </c>
      <c r="H5" s="10">
        <v>165936.49</v>
      </c>
      <c r="I5" s="10">
        <v>543911.88</v>
      </c>
      <c r="K5" s="5"/>
      <c r="M5" s="5"/>
    </row>
    <row r="6" spans="1:13" x14ac:dyDescent="0.2">
      <c r="A6" s="17" t="s">
        <v>10</v>
      </c>
      <c r="B6" s="18">
        <v>6177000</v>
      </c>
      <c r="C6" s="18">
        <v>1200</v>
      </c>
      <c r="D6" s="19">
        <v>3954240</v>
      </c>
      <c r="E6" s="19">
        <v>3881086.56</v>
      </c>
      <c r="F6" s="17"/>
      <c r="G6" s="20">
        <v>671573.58</v>
      </c>
      <c r="H6" s="20">
        <v>184062.44</v>
      </c>
      <c r="I6" s="20">
        <v>489954.91</v>
      </c>
      <c r="K6" s="5"/>
      <c r="M6" s="5"/>
    </row>
    <row r="7" spans="1:13" x14ac:dyDescent="0.2">
      <c r="A7" s="1" t="s">
        <v>1</v>
      </c>
      <c r="B7" s="11">
        <v>6949500</v>
      </c>
      <c r="C7" s="11">
        <v>1200</v>
      </c>
      <c r="D7" s="12">
        <v>4448640</v>
      </c>
      <c r="E7" s="12">
        <v>4366340.16</v>
      </c>
      <c r="G7" s="10">
        <v>810245.67</v>
      </c>
      <c r="H7" s="10">
        <v>226464.39</v>
      </c>
      <c r="I7" s="10">
        <v>586541.36</v>
      </c>
    </row>
    <row r="8" spans="1:13" x14ac:dyDescent="0.2">
      <c r="A8" s="1" t="s">
        <v>11</v>
      </c>
      <c r="B8" s="11">
        <v>7762500</v>
      </c>
      <c r="C8" s="11">
        <v>4800</v>
      </c>
      <c r="D8" s="12">
        <v>4971840</v>
      </c>
      <c r="E8" s="12">
        <v>4879860.96</v>
      </c>
      <c r="G8" s="10">
        <v>767162.61</v>
      </c>
      <c r="H8" s="10">
        <v>217380.77</v>
      </c>
      <c r="I8" s="10">
        <v>552570.85</v>
      </c>
      <c r="K8" s="5"/>
      <c r="M8" s="5"/>
    </row>
    <row r="9" spans="1:13" x14ac:dyDescent="0.2">
      <c r="A9" s="17" t="s">
        <v>9</v>
      </c>
      <c r="B9" s="18">
        <v>6093000</v>
      </c>
      <c r="C9" s="18">
        <v>0</v>
      </c>
      <c r="D9" s="19">
        <v>3899520</v>
      </c>
      <c r="E9" s="19">
        <v>3827378.88</v>
      </c>
      <c r="F9" s="17"/>
      <c r="G9" s="20">
        <v>921308.33000000007</v>
      </c>
      <c r="H9" s="20">
        <v>258286.17</v>
      </c>
      <c r="I9" s="20">
        <v>665786.37</v>
      </c>
      <c r="K9" s="5"/>
      <c r="M9" s="5"/>
    </row>
    <row r="10" spans="1:13" x14ac:dyDescent="0.2">
      <c r="A10" s="1" t="s">
        <v>8</v>
      </c>
      <c r="B10" s="11">
        <v>8809500</v>
      </c>
      <c r="C10" s="11">
        <v>1200</v>
      </c>
      <c r="D10" s="12">
        <v>5639040</v>
      </c>
      <c r="E10" s="12">
        <v>5534717.7300000004</v>
      </c>
      <c r="G10" s="10">
        <v>827358.27</v>
      </c>
      <c r="H10" s="10">
        <v>266625.3</v>
      </c>
      <c r="I10" s="10">
        <v>563681.19999999995</v>
      </c>
      <c r="K10" s="5"/>
      <c r="M10" s="5"/>
    </row>
    <row r="11" spans="1:13" x14ac:dyDescent="0.2">
      <c r="A11" s="1" t="s">
        <v>2</v>
      </c>
      <c r="B11" s="11">
        <v>8532000</v>
      </c>
      <c r="C11" s="11">
        <v>3600</v>
      </c>
      <c r="D11" s="12">
        <v>5463360</v>
      </c>
      <c r="E11" s="12">
        <v>5362287.84</v>
      </c>
      <c r="G11" s="10">
        <v>826821.57</v>
      </c>
      <c r="H11" s="10">
        <v>252273.84</v>
      </c>
      <c r="I11" s="10">
        <v>577630.48</v>
      </c>
      <c r="K11" s="5"/>
      <c r="M11" s="5"/>
    </row>
    <row r="12" spans="1:13" x14ac:dyDescent="0.2">
      <c r="A12" s="17" t="s">
        <v>17</v>
      </c>
      <c r="B12" s="18">
        <v>7272000</v>
      </c>
      <c r="C12" s="18">
        <v>1200</v>
      </c>
      <c r="D12" s="19">
        <v>4655040</v>
      </c>
      <c r="E12" s="19">
        <v>4568921.76</v>
      </c>
      <c r="F12" s="17"/>
      <c r="G12" s="20">
        <v>886481.1100000001</v>
      </c>
      <c r="H12" s="20">
        <v>258161.66</v>
      </c>
      <c r="I12" s="20">
        <v>631081.64</v>
      </c>
    </row>
    <row r="13" spans="1:13" x14ac:dyDescent="0.2">
      <c r="A13" s="1" t="s">
        <v>14</v>
      </c>
      <c r="B13" s="11">
        <v>6949500</v>
      </c>
      <c r="C13" s="11">
        <v>1500</v>
      </c>
      <c r="D13" s="12">
        <v>4448880</v>
      </c>
      <c r="E13" s="12">
        <v>4366575.72</v>
      </c>
      <c r="G13" s="10">
        <v>777237.52</v>
      </c>
      <c r="H13" s="10">
        <v>225236</v>
      </c>
      <c r="I13" s="10">
        <v>554880.52</v>
      </c>
    </row>
    <row r="14" spans="1:13" x14ac:dyDescent="0.2">
      <c r="A14" s="1" t="s">
        <v>13</v>
      </c>
      <c r="B14" s="11">
        <v>6420000</v>
      </c>
      <c r="C14" s="11">
        <v>3600</v>
      </c>
      <c r="D14" s="12">
        <v>4111680</v>
      </c>
      <c r="E14" s="12">
        <v>4035613.92</v>
      </c>
      <c r="G14" s="10">
        <v>900361.04999999993</v>
      </c>
      <c r="H14" s="10">
        <v>286701.57</v>
      </c>
      <c r="I14" s="10">
        <v>616642.06999999995</v>
      </c>
    </row>
    <row r="15" spans="1:13" x14ac:dyDescent="0.2">
      <c r="A15" s="17" t="s">
        <v>4</v>
      </c>
      <c r="B15" s="18">
        <v>6247500</v>
      </c>
      <c r="C15" s="18">
        <v>1200</v>
      </c>
      <c r="D15" s="19">
        <v>3999360</v>
      </c>
      <c r="E15" s="19">
        <v>3925371.84</v>
      </c>
      <c r="F15" s="17"/>
      <c r="G15" s="20">
        <v>797858.19</v>
      </c>
      <c r="H15" s="20">
        <v>208020.61</v>
      </c>
      <c r="I15" s="20">
        <v>592569.37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v>83356500</v>
      </c>
      <c r="C16" s="13">
        <v>24300</v>
      </c>
      <c r="D16" s="14">
        <v>53367600</v>
      </c>
      <c r="E16" s="14">
        <v>52380299.36999999</v>
      </c>
      <c r="F16" s="6"/>
      <c r="G16" s="15">
        <v>9575671.4100000001</v>
      </c>
      <c r="H16" s="15">
        <v>2735851.57</v>
      </c>
      <c r="I16" s="15">
        <v>6873165.080000001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7"/>
  <sheetViews>
    <sheetView workbookViewId="0">
      <selection activeCell="A2" sqref="A2"/>
    </sheetView>
  </sheetViews>
  <sheetFormatPr defaultColWidth="13.7109375" defaultRowHeight="12.75" x14ac:dyDescent="0.2"/>
  <cols>
    <col min="1" max="6" width="13.7109375" style="1" customWidth="1"/>
    <col min="7" max="9" width="13.7109375" style="10" customWidth="1"/>
    <col min="10" max="16384" width="13.7109375" style="1"/>
  </cols>
  <sheetData>
    <row r="1" spans="1:13" x14ac:dyDescent="0.2">
      <c r="B1" s="26" t="s">
        <v>3</v>
      </c>
      <c r="C1" s="26"/>
      <c r="D1" s="26"/>
      <c r="E1" s="26"/>
      <c r="G1" s="27" t="s">
        <v>18</v>
      </c>
      <c r="H1" s="27"/>
      <c r="I1" s="27"/>
    </row>
    <row r="2" spans="1:13" x14ac:dyDescent="0.2">
      <c r="A2" s="2">
        <v>2016</v>
      </c>
      <c r="B2" s="2" t="s">
        <v>15</v>
      </c>
      <c r="C2" s="2" t="s">
        <v>16</v>
      </c>
      <c r="D2" s="2" t="s">
        <v>5</v>
      </c>
      <c r="E2" s="2" t="s">
        <v>12</v>
      </c>
      <c r="G2" s="8" t="s">
        <v>22</v>
      </c>
      <c r="H2" s="8" t="s">
        <v>23</v>
      </c>
      <c r="I2" s="8" t="s">
        <v>24</v>
      </c>
    </row>
    <row r="3" spans="1:13" x14ac:dyDescent="0.2">
      <c r="B3" s="9"/>
      <c r="C3" s="9"/>
      <c r="D3" s="9"/>
      <c r="E3" s="9"/>
      <c r="J3" s="7"/>
      <c r="K3" s="7"/>
      <c r="L3" s="7"/>
      <c r="M3" s="7"/>
    </row>
    <row r="4" spans="1:13" x14ac:dyDescent="0.2">
      <c r="A4" s="1" t="s">
        <v>7</v>
      </c>
      <c r="B4" s="11">
        <v>6885000</v>
      </c>
      <c r="C4" s="11">
        <v>0</v>
      </c>
      <c r="D4" s="12">
        <v>4406400</v>
      </c>
      <c r="E4" s="12">
        <v>4324881.5999999996</v>
      </c>
      <c r="G4" s="10">
        <v>796991.21000000008</v>
      </c>
      <c r="H4" s="10">
        <v>192842.53</v>
      </c>
      <c r="I4" s="10">
        <v>606895.31000000006</v>
      </c>
      <c r="J4" s="5"/>
      <c r="K4" s="5"/>
      <c r="L4" s="5"/>
      <c r="M4" s="5"/>
    </row>
    <row r="5" spans="1:13" x14ac:dyDescent="0.2">
      <c r="A5" s="1" t="s">
        <v>6</v>
      </c>
      <c r="B5" s="11">
        <v>6772500</v>
      </c>
      <c r="C5" s="11">
        <v>9600</v>
      </c>
      <c r="D5" s="12">
        <v>4342080</v>
      </c>
      <c r="E5" s="12">
        <v>4261751.5199999996</v>
      </c>
      <c r="G5" s="10">
        <v>715026.69000000006</v>
      </c>
      <c r="H5" s="10">
        <v>191702.88</v>
      </c>
      <c r="I5" s="10">
        <v>525986.18000000005</v>
      </c>
      <c r="K5" s="5"/>
      <c r="M5" s="5"/>
    </row>
    <row r="6" spans="1:13" x14ac:dyDescent="0.2">
      <c r="A6" s="17" t="s">
        <v>10</v>
      </c>
      <c r="B6" s="18">
        <v>6388500</v>
      </c>
      <c r="C6" s="18">
        <v>0</v>
      </c>
      <c r="D6" s="19">
        <v>4088640</v>
      </c>
      <c r="E6" s="19">
        <v>4013000.16</v>
      </c>
      <c r="F6" s="17"/>
      <c r="G6" s="20">
        <v>756763</v>
      </c>
      <c r="H6" s="20">
        <v>192847.48</v>
      </c>
      <c r="I6" s="20">
        <v>566477.89</v>
      </c>
      <c r="K6" s="5"/>
      <c r="M6" s="5"/>
    </row>
    <row r="7" spans="1:13" x14ac:dyDescent="0.2">
      <c r="A7" s="1" t="s">
        <v>1</v>
      </c>
      <c r="B7" s="11">
        <v>7356000</v>
      </c>
      <c r="C7" s="11">
        <v>3600</v>
      </c>
      <c r="D7" s="12">
        <v>4710720</v>
      </c>
      <c r="E7" s="12">
        <v>4623571.68</v>
      </c>
      <c r="G7" s="10">
        <v>946549.26</v>
      </c>
      <c r="H7" s="10">
        <v>234691.15</v>
      </c>
      <c r="I7" s="10">
        <v>714647.11</v>
      </c>
    </row>
    <row r="8" spans="1:13" x14ac:dyDescent="0.2">
      <c r="A8" s="1" t="s">
        <v>11</v>
      </c>
      <c r="B8" s="11">
        <v>7564500</v>
      </c>
      <c r="C8" s="11">
        <v>1200</v>
      </c>
      <c r="D8" s="12">
        <v>4842240</v>
      </c>
      <c r="E8" s="12">
        <v>4752658.5599999996</v>
      </c>
      <c r="G8" s="10">
        <v>729587.34</v>
      </c>
      <c r="H8" s="10">
        <v>200116.51</v>
      </c>
      <c r="I8" s="10">
        <v>532191.14</v>
      </c>
      <c r="K8" s="5"/>
      <c r="M8" s="5"/>
    </row>
    <row r="9" spans="1:13" x14ac:dyDescent="0.2">
      <c r="A9" s="17" t="s">
        <v>9</v>
      </c>
      <c r="B9" s="18">
        <v>8433000</v>
      </c>
      <c r="C9" s="18">
        <v>7200</v>
      </c>
      <c r="D9" s="19">
        <v>5402880</v>
      </c>
      <c r="E9" s="19">
        <v>5302926.72</v>
      </c>
      <c r="F9" s="17"/>
      <c r="G9" s="20">
        <v>867185</v>
      </c>
      <c r="H9" s="20">
        <v>209408.36</v>
      </c>
      <c r="I9" s="20">
        <v>660541.01</v>
      </c>
      <c r="K9" s="5"/>
      <c r="M9" s="5"/>
    </row>
    <row r="10" spans="1:13" x14ac:dyDescent="0.2">
      <c r="A10" s="1" t="s">
        <v>8</v>
      </c>
      <c r="B10" s="11">
        <v>7819500</v>
      </c>
      <c r="C10" s="11">
        <v>3600</v>
      </c>
      <c r="D10" s="12">
        <v>5007360</v>
      </c>
      <c r="E10" s="12">
        <v>4914723.84</v>
      </c>
      <c r="G10" s="10">
        <v>969756.9800000001</v>
      </c>
      <c r="H10" s="10">
        <v>273074.7</v>
      </c>
      <c r="I10" s="10">
        <v>699579.91</v>
      </c>
      <c r="K10" s="5"/>
      <c r="M10" s="5"/>
    </row>
    <row r="11" spans="1:13" x14ac:dyDescent="0.2">
      <c r="A11" s="1" t="s">
        <v>2</v>
      </c>
      <c r="B11" s="11">
        <v>6771000</v>
      </c>
      <c r="C11" s="11">
        <v>1200</v>
      </c>
      <c r="D11" s="12">
        <v>4334400</v>
      </c>
      <c r="E11" s="12">
        <v>4254213.5999999996</v>
      </c>
      <c r="G11" s="10">
        <v>782609.82000000007</v>
      </c>
      <c r="H11" s="10">
        <v>223617.05</v>
      </c>
      <c r="I11" s="10">
        <v>561840.27</v>
      </c>
      <c r="K11" s="5"/>
      <c r="M11" s="5"/>
    </row>
    <row r="12" spans="1:13" x14ac:dyDescent="0.2">
      <c r="A12" s="17" t="s">
        <v>17</v>
      </c>
      <c r="B12" s="18">
        <v>7387500</v>
      </c>
      <c r="C12" s="18">
        <v>0</v>
      </c>
      <c r="D12" s="19">
        <v>4728000</v>
      </c>
      <c r="E12" s="19">
        <v>4640532</v>
      </c>
      <c r="F12" s="17"/>
      <c r="G12" s="20">
        <v>978837.23999999987</v>
      </c>
      <c r="H12" s="20">
        <v>265563.58</v>
      </c>
      <c r="I12" s="20">
        <v>716238.33</v>
      </c>
    </row>
    <row r="13" spans="1:13" x14ac:dyDescent="0.2">
      <c r="A13" s="1" t="s">
        <v>14</v>
      </c>
      <c r="B13" s="11">
        <v>7516500</v>
      </c>
      <c r="C13" s="11">
        <v>8400</v>
      </c>
      <c r="D13" s="12">
        <v>4817280</v>
      </c>
      <c r="E13" s="12">
        <v>4728160.32</v>
      </c>
      <c r="G13" s="10">
        <v>806300.7</v>
      </c>
      <c r="H13" s="10">
        <v>237681.58</v>
      </c>
      <c r="I13" s="10">
        <v>571549.15</v>
      </c>
    </row>
    <row r="14" spans="1:13" x14ac:dyDescent="0.2">
      <c r="A14" s="1" t="s">
        <v>13</v>
      </c>
      <c r="B14" s="11">
        <v>7429500</v>
      </c>
      <c r="C14" s="11">
        <v>0</v>
      </c>
      <c r="D14" s="12">
        <v>4754880</v>
      </c>
      <c r="E14" s="12">
        <v>4666914.72</v>
      </c>
      <c r="G14" s="10">
        <v>844094.99</v>
      </c>
      <c r="H14" s="10">
        <v>236021.99</v>
      </c>
      <c r="I14" s="10">
        <v>610752.11</v>
      </c>
    </row>
    <row r="15" spans="1:13" x14ac:dyDescent="0.2">
      <c r="A15" s="17" t="s">
        <v>4</v>
      </c>
      <c r="B15" s="18">
        <v>6763500</v>
      </c>
      <c r="C15" s="18">
        <v>3600</v>
      </c>
      <c r="D15" s="19">
        <v>4331520</v>
      </c>
      <c r="E15" s="19">
        <v>4251386.88</v>
      </c>
      <c r="F15" s="17"/>
      <c r="G15" s="20">
        <v>870126.92</v>
      </c>
      <c r="H15" s="20">
        <v>240398.07</v>
      </c>
      <c r="I15" s="20">
        <v>632482.69999999995</v>
      </c>
      <c r="J15" s="7"/>
      <c r="K15" s="7"/>
      <c r="L15" s="7"/>
      <c r="M15" s="7"/>
    </row>
    <row r="16" spans="1:13" ht="12.75" customHeight="1" thickBot="1" x14ac:dyDescent="0.25">
      <c r="A16" s="6" t="s">
        <v>0</v>
      </c>
      <c r="B16" s="13">
        <v>87087000</v>
      </c>
      <c r="C16" s="13">
        <v>38400</v>
      </c>
      <c r="D16" s="14">
        <v>55766400</v>
      </c>
      <c r="E16" s="14">
        <v>54734721.600000001</v>
      </c>
      <c r="F16" s="6"/>
      <c r="G16" s="15">
        <v>10063829.15</v>
      </c>
      <c r="H16" s="15">
        <v>2697965.8800000004</v>
      </c>
      <c r="I16" s="15">
        <v>7399181.1100000013</v>
      </c>
      <c r="J16" s="5"/>
      <c r="K16" s="5"/>
      <c r="L16" s="5"/>
      <c r="M16" s="5"/>
    </row>
    <row r="17" spans="1:6" ht="13.5" thickTop="1" x14ac:dyDescent="0.2">
      <c r="A17" s="3"/>
      <c r="B17" s="3"/>
      <c r="C17" s="3"/>
      <c r="D17" s="3"/>
      <c r="E17" s="3"/>
      <c r="F17" s="3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</sheetData>
  <mergeCells count="2">
    <mergeCell ref="B1:E1"/>
    <mergeCell ref="G1:I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01/1999-12/2020</dc:description>
  <cp:lastModifiedBy>Datla, Pradeepthi</cp:lastModifiedBy>
  <cp:lastPrinted>2013-12-31T21:47:10Z</cp:lastPrinted>
  <dcterms:created xsi:type="dcterms:W3CDTF">2008-08-04T21:25:41Z</dcterms:created>
  <dcterms:modified xsi:type="dcterms:W3CDTF">2025-01-31T19:28:28Z</dcterms:modified>
  <cp:category>Jo</cp:category>
</cp:coreProperties>
</file>