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6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<sst xmlns="http://schemas.openxmlformats.org/spreadsheetml/2006/main" count="287" uniqueCount="107">
  <si>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</si>
  <si>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</si>
  <si>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</si>
  <si>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</si>
  <si>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</si>
  <si>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</si>
  <si>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</si>
  <si>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</si>
  <si>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</si>
  <si>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</si>
  <si>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</si>
  <si>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</si>
  <si>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</si>
  <si>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</si>
  <si>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</si>
  <si>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</si>
  <si>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</si>
  <si>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</si>
  <si>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</si>
  <si>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</si>
  <si>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</si>
  <si>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</si>
  <si>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</si>
  <si>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</si>
  <si>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</si>
  <si>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</si>
  <si>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</si>
  <si>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</si>
  <si>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</si>
  <si>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</si>
  <si>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</si>
  <si>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</si>
  <si>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</si>
  <si>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</si>
  <si>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</si>
  <si>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</si>
  <si>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</si>
  <si>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</si>
  <si>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</si>
  <si>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</si>
  <si>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</si>
  <si>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</si>
  <si>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</si>
  <si>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</si>
  <si>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</si>
  <si>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</si>
  <si>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</si>
  <si>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</si>
  <si>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</si>
  <si>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</si>
  <si>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</si>
  <si>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</si>
  <si>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</si>
  <si>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</si>
  <si>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</si>
  <si>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</si>
  <si>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</si>
  <si>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</si>
  <si>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</si>
  <si>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</si>
  <si>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</si>
  <si>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</si>
  <si>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</si>
  <si>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</si>
  <si>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</si>
  <si>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</si>
  <si>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</si>
  <si>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</si>
  <si>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</si>
  <si>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</si>
  <si>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</si>
  <si>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</si>
  <si>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</si>
  <si>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</si>
  <si>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</si>
  <si>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</si>
  <si>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</si>
  <si>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</si>
  <si>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</si>
  <si>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</si>
  <si>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</si>
  <si>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</si>
  <si>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</si>
  <si>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</si>
  <si>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</si>
  <si>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</si>
  <si>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</si>
  <si>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</si>
  <si>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</si>
  <si>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</si>
  <si>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</si>
  <si>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</si>
  <si>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</si>
  <si>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</si>
  <si>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</si>
  <si>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</si>
  <si>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</si>
  <si>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</si>
  <si>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</si>
  <si>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</si>
  <si>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</si>
  <si>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</si>
  <si>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</si>
  <si>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</si>
  <si>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</si>
  <si>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BOX BUTTE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</si>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</sst>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35"/>
          <c:w val="0.92825"/>
          <c:h val="0.857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0252971"/>
        <c:crosses val="autoZero"/>
        <c:auto val="0"/>
        <c:lblOffset val="100"/>
        <c:tickLblSkip val="1"/>
        <c:noMultiLvlLbl val="0"/>
      </c:catAx>
      <c:valAx>
        <c:axId val="2025297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5033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877925"/>
        <c:crosses val="autoZero"/>
        <c:auto val="0"/>
        <c:lblOffset val="100"/>
        <c:tickLblSkip val="1"/>
        <c:noMultiLvlLbl val="0"/>
      </c:catAx>
      <c:valAx>
        <c:axId val="298779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5870"/>
        <c:axId val="4192831"/>
      </c:line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92831"/>
        <c:crosses val="autoZero"/>
        <c:auto val="0"/>
        <c:lblOffset val="100"/>
        <c:tickLblSkip val="1"/>
        <c:noMultiLvlLbl val="0"/>
      </c:catAx>
      <c:valAx>
        <c:axId val="419283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58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33">
        <row r="3">
          <cell r="B3">
            <v>1</v>
          </cell>
          <cell r="C3" t="str">
            <v>ADAMS</v>
          </cell>
          <cell r="D3" t="str">
            <v>CITY OR VILLAGE</v>
          </cell>
          <cell r="E3">
            <v>94</v>
          </cell>
          <cell r="F3" t="str">
            <v>AYR</v>
          </cell>
          <cell r="G3">
            <v>35684</v>
          </cell>
          <cell r="H3">
            <v>71627</v>
          </cell>
          <cell r="I3">
            <v>220579</v>
          </cell>
          <cell r="J3">
            <v>2239985</v>
          </cell>
          <cell r="K3">
            <v>503905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3071780</v>
          </cell>
        </row>
        <row r="4">
          <cell r="B4">
            <v>1</v>
          </cell>
          <cell r="C4" t="str">
            <v>ADAMS</v>
          </cell>
          <cell r="D4" t="str">
            <v>CITY OR VILLAGE</v>
          </cell>
          <cell r="E4">
            <v>25224</v>
          </cell>
          <cell r="F4" t="str">
            <v>HASTINGS</v>
          </cell>
          <cell r="G4">
            <v>50760744</v>
          </cell>
          <cell r="H4">
            <v>13422730</v>
          </cell>
          <cell r="I4">
            <v>17258675</v>
          </cell>
          <cell r="J4">
            <v>920773750</v>
          </cell>
          <cell r="K4">
            <v>347569368</v>
          </cell>
          <cell r="L4">
            <v>22700995</v>
          </cell>
          <cell r="M4">
            <v>0</v>
          </cell>
          <cell r="N4">
            <v>4872765</v>
          </cell>
          <cell r="O4">
            <v>639780</v>
          </cell>
          <cell r="P4">
            <v>532960</v>
          </cell>
          <cell r="Q4">
            <v>0</v>
          </cell>
          <cell r="R4">
            <v>1378531767</v>
          </cell>
        </row>
        <row r="5">
          <cell r="B5">
            <v>1</v>
          </cell>
          <cell r="C5" t="str">
            <v>ADAMS</v>
          </cell>
          <cell r="D5" t="str">
            <v>CITY OR VILLAGE</v>
          </cell>
          <cell r="E5">
            <v>214</v>
          </cell>
          <cell r="F5" t="str">
            <v>HOLSTEIN</v>
          </cell>
          <cell r="G5">
            <v>411970</v>
          </cell>
          <cell r="H5">
            <v>0</v>
          </cell>
          <cell r="I5">
            <v>0</v>
          </cell>
          <cell r="J5">
            <v>5886255</v>
          </cell>
          <cell r="K5">
            <v>1409580</v>
          </cell>
          <cell r="L5">
            <v>0</v>
          </cell>
          <cell r="M5">
            <v>0</v>
          </cell>
          <cell r="N5">
            <v>3325</v>
          </cell>
          <cell r="O5">
            <v>0</v>
          </cell>
          <cell r="P5">
            <v>0</v>
          </cell>
          <cell r="Q5">
            <v>0</v>
          </cell>
          <cell r="R5">
            <v>7711130</v>
          </cell>
        </row>
        <row r="6">
          <cell r="B6">
            <v>1</v>
          </cell>
          <cell r="C6" t="str">
            <v>ADAMS</v>
          </cell>
          <cell r="D6" t="str">
            <v>CITY OR VILLAGE</v>
          </cell>
          <cell r="E6">
            <v>757</v>
          </cell>
          <cell r="F6" t="str">
            <v>JUNIATA</v>
          </cell>
          <cell r="G6">
            <v>941691</v>
          </cell>
          <cell r="H6">
            <v>408792</v>
          </cell>
          <cell r="I6">
            <v>461601</v>
          </cell>
          <cell r="J6">
            <v>24890295</v>
          </cell>
          <cell r="K6">
            <v>5824070</v>
          </cell>
          <cell r="L6">
            <v>180355</v>
          </cell>
          <cell r="M6">
            <v>0</v>
          </cell>
          <cell r="N6">
            <v>80325</v>
          </cell>
          <cell r="O6">
            <v>0</v>
          </cell>
          <cell r="P6">
            <v>0</v>
          </cell>
          <cell r="Q6">
            <v>0</v>
          </cell>
          <cell r="R6">
            <v>32787129</v>
          </cell>
        </row>
        <row r="7">
          <cell r="B7">
            <v>1</v>
          </cell>
          <cell r="C7" t="str">
            <v>ADAMS</v>
          </cell>
          <cell r="D7" t="str">
            <v>CITY OR VILLAGE</v>
          </cell>
          <cell r="E7">
            <v>880</v>
          </cell>
          <cell r="F7" t="str">
            <v>KENESAW</v>
          </cell>
          <cell r="G7">
            <v>995623</v>
          </cell>
          <cell r="H7">
            <v>771409</v>
          </cell>
          <cell r="I7">
            <v>1037656</v>
          </cell>
          <cell r="J7">
            <v>31863295</v>
          </cell>
          <cell r="K7">
            <v>6342924</v>
          </cell>
          <cell r="L7">
            <v>0</v>
          </cell>
          <cell r="M7">
            <v>0</v>
          </cell>
          <cell r="N7">
            <v>528505</v>
          </cell>
          <cell r="O7">
            <v>219720</v>
          </cell>
          <cell r="P7">
            <v>42245</v>
          </cell>
          <cell r="Q7">
            <v>0</v>
          </cell>
          <cell r="R7">
            <v>41801377</v>
          </cell>
        </row>
        <row r="8">
          <cell r="B8">
            <v>1</v>
          </cell>
          <cell r="C8" t="str">
            <v>ADAMS</v>
          </cell>
          <cell r="D8" t="str">
            <v>CITY OR VILLAGE</v>
          </cell>
          <cell r="E8">
            <v>66</v>
          </cell>
          <cell r="F8" t="str">
            <v>PROSSER</v>
          </cell>
          <cell r="G8">
            <v>331523</v>
          </cell>
          <cell r="H8">
            <v>8467</v>
          </cell>
          <cell r="I8">
            <v>477</v>
          </cell>
          <cell r="J8">
            <v>2218445</v>
          </cell>
          <cell r="K8">
            <v>75760</v>
          </cell>
          <cell r="L8">
            <v>6395</v>
          </cell>
          <cell r="M8">
            <v>0</v>
          </cell>
          <cell r="N8">
            <v>54590</v>
          </cell>
          <cell r="O8">
            <v>0</v>
          </cell>
          <cell r="P8">
            <v>3150</v>
          </cell>
          <cell r="Q8">
            <v>0</v>
          </cell>
          <cell r="R8">
            <v>2698807</v>
          </cell>
        </row>
        <row r="9">
          <cell r="B9">
            <v>1</v>
          </cell>
          <cell r="C9" t="str">
            <v>ADAMS</v>
          </cell>
          <cell r="D9" t="str">
            <v>CITY OR VILLAGE</v>
          </cell>
          <cell r="E9">
            <v>235</v>
          </cell>
          <cell r="F9" t="str">
            <v>ROSELAND</v>
          </cell>
          <cell r="G9">
            <v>341222</v>
          </cell>
          <cell r="H9">
            <v>51314</v>
          </cell>
          <cell r="I9">
            <v>226502</v>
          </cell>
          <cell r="J9">
            <v>8896160</v>
          </cell>
          <cell r="K9">
            <v>3255005</v>
          </cell>
          <cell r="L9">
            <v>118220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12888423</v>
          </cell>
        </row>
        <row r="10">
          <cell r="B10">
            <v>1</v>
          </cell>
          <cell r="C10" t="str">
            <v>ADAMS</v>
          </cell>
          <cell r="D10" t="str">
            <v>CITY OR VILLAGE</v>
          </cell>
          <cell r="E10">
            <v>205</v>
          </cell>
          <cell r="F10" t="str">
            <v>TRUMBULL</v>
          </cell>
          <cell r="G10">
            <v>0</v>
          </cell>
          <cell r="H10">
            <v>0</v>
          </cell>
          <cell r="I10">
            <v>0</v>
          </cell>
          <cell r="J10">
            <v>142900</v>
          </cell>
          <cell r="K10">
            <v>0</v>
          </cell>
          <cell r="L10">
            <v>0</v>
          </cell>
          <cell r="M10">
            <v>0</v>
          </cell>
          <cell r="N10">
            <v>46035</v>
          </cell>
          <cell r="O10">
            <v>0</v>
          </cell>
          <cell r="P10">
            <v>0</v>
          </cell>
          <cell r="Q10">
            <v>0</v>
          </cell>
          <cell r="R10">
            <v>188935</v>
          </cell>
        </row>
        <row r="11">
          <cell r="B11">
            <v>1</v>
          </cell>
          <cell r="C11" t="str">
            <v>ADAMS</v>
          </cell>
          <cell r="D11" t="str">
            <v>CITY OR VILLAGE</v>
          </cell>
        </row>
        <row r="12">
          <cell r="B12">
            <v>1</v>
          </cell>
          <cell r="C12" t="str">
            <v>ADAMS</v>
          </cell>
          <cell r="D12" t="str">
            <v>CITY OR VILLAGE</v>
          </cell>
        </row>
        <row r="13">
          <cell r="B13">
            <v>1</v>
          </cell>
          <cell r="C13" t="str">
            <v>ADAMS</v>
          </cell>
          <cell r="D13" t="str">
            <v>CITY OR VILLAGE</v>
          </cell>
        </row>
        <row r="14">
          <cell r="B14">
            <v>1</v>
          </cell>
          <cell r="C14" t="str">
            <v>ADAMS</v>
          </cell>
          <cell r="D14" t="str">
            <v>CITY OR VILLAGE</v>
          </cell>
        </row>
        <row r="15">
          <cell r="B15">
            <v>1</v>
          </cell>
          <cell r="C15" t="str">
            <v>ADAMS</v>
          </cell>
          <cell r="D15" t="str">
            <v>CITY OR VILLAGE</v>
          </cell>
        </row>
        <row r="16">
          <cell r="B16">
            <v>1</v>
          </cell>
          <cell r="C16" t="str">
            <v>ADAMS</v>
          </cell>
          <cell r="D16" t="str">
            <v>CITY OR VILLAGE</v>
          </cell>
        </row>
        <row r="17">
          <cell r="B17">
            <v>1</v>
          </cell>
          <cell r="C17" t="str">
            <v>ADAMS</v>
          </cell>
          <cell r="D17" t="str">
            <v>CITY OR VILLAGE</v>
          </cell>
        </row>
        <row r="18">
          <cell r="B18">
            <v>2</v>
          </cell>
          <cell r="C18" t="str">
            <v>ANTELOPE</v>
          </cell>
          <cell r="D18" t="str">
            <v>CITY OR VILLAGE</v>
          </cell>
          <cell r="E18">
            <v>138</v>
          </cell>
          <cell r="F18" t="str">
            <v>BRUNSWICK</v>
          </cell>
          <cell r="G18">
            <v>1360270</v>
          </cell>
          <cell r="H18">
            <v>127118</v>
          </cell>
          <cell r="I18">
            <v>334955</v>
          </cell>
          <cell r="J18">
            <v>3913450</v>
          </cell>
          <cell r="K18">
            <v>7103015</v>
          </cell>
          <cell r="L18">
            <v>0</v>
          </cell>
          <cell r="M18">
            <v>0</v>
          </cell>
          <cell r="N18">
            <v>494260</v>
          </cell>
          <cell r="O18">
            <v>0</v>
          </cell>
          <cell r="P18">
            <v>2000</v>
          </cell>
          <cell r="Q18">
            <v>0</v>
          </cell>
          <cell r="R18">
            <v>13335068</v>
          </cell>
        </row>
        <row r="19">
          <cell r="B19">
            <v>2</v>
          </cell>
          <cell r="C19" t="str">
            <v>ANTELOPE</v>
          </cell>
          <cell r="D19" t="str">
            <v>CITY OR VILLAGE</v>
          </cell>
          <cell r="E19">
            <v>419</v>
          </cell>
          <cell r="F19" t="str">
            <v>CLEARWATER</v>
          </cell>
          <cell r="G19">
            <v>1042749</v>
          </cell>
          <cell r="H19">
            <v>108400</v>
          </cell>
          <cell r="I19">
            <v>14773</v>
          </cell>
          <cell r="J19">
            <v>7013755</v>
          </cell>
          <cell r="K19">
            <v>2258010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10437687</v>
          </cell>
        </row>
        <row r="20">
          <cell r="B20">
            <v>2</v>
          </cell>
          <cell r="C20" t="str">
            <v>ANTELOPE</v>
          </cell>
          <cell r="D20" t="str">
            <v>CITY OR VILLAGE</v>
          </cell>
          <cell r="E20">
            <v>661</v>
          </cell>
          <cell r="F20" t="str">
            <v>ELGIN</v>
          </cell>
          <cell r="G20">
            <v>1971779</v>
          </cell>
          <cell r="H20">
            <v>631525</v>
          </cell>
          <cell r="I20">
            <v>69926</v>
          </cell>
          <cell r="J20">
            <v>26287710</v>
          </cell>
          <cell r="K20">
            <v>9955175</v>
          </cell>
          <cell r="L20">
            <v>0</v>
          </cell>
          <cell r="M20">
            <v>0</v>
          </cell>
          <cell r="N20">
            <v>27760</v>
          </cell>
          <cell r="O20">
            <v>0</v>
          </cell>
          <cell r="P20">
            <v>0</v>
          </cell>
          <cell r="Q20">
            <v>0</v>
          </cell>
          <cell r="R20">
            <v>38943875</v>
          </cell>
        </row>
        <row r="21">
          <cell r="B21">
            <v>2</v>
          </cell>
          <cell r="C21" t="str">
            <v>ANTELOPE</v>
          </cell>
          <cell r="D21" t="str">
            <v>CITY OR VILLAGE</v>
          </cell>
          <cell r="E21">
            <v>1621</v>
          </cell>
          <cell r="F21" t="str">
            <v>NELIGH</v>
          </cell>
          <cell r="G21">
            <v>3119919</v>
          </cell>
          <cell r="H21">
            <v>312393</v>
          </cell>
          <cell r="I21">
            <v>75411</v>
          </cell>
          <cell r="J21">
            <v>45744060</v>
          </cell>
          <cell r="K21">
            <v>21260215</v>
          </cell>
          <cell r="L21">
            <v>508750</v>
          </cell>
          <cell r="M21">
            <v>0</v>
          </cell>
          <cell r="N21">
            <v>48385</v>
          </cell>
          <cell r="O21">
            <v>0</v>
          </cell>
          <cell r="P21">
            <v>0</v>
          </cell>
          <cell r="Q21">
            <v>0</v>
          </cell>
          <cell r="R21">
            <v>71069133</v>
          </cell>
        </row>
        <row r="22">
          <cell r="B22">
            <v>2</v>
          </cell>
          <cell r="C22" t="str">
            <v>ANTELOPE</v>
          </cell>
          <cell r="D22" t="str">
            <v>CITY OR VILLAGE</v>
          </cell>
          <cell r="E22">
            <v>322</v>
          </cell>
          <cell r="F22" t="str">
            <v>OAKDALE</v>
          </cell>
          <cell r="G22">
            <v>96021</v>
          </cell>
          <cell r="H22">
            <v>262391</v>
          </cell>
          <cell r="I22">
            <v>27874</v>
          </cell>
          <cell r="J22">
            <v>3239360</v>
          </cell>
          <cell r="K22">
            <v>213200</v>
          </cell>
          <cell r="L22">
            <v>0</v>
          </cell>
          <cell r="M22">
            <v>0</v>
          </cell>
          <cell r="N22">
            <v>105060</v>
          </cell>
          <cell r="O22">
            <v>0</v>
          </cell>
          <cell r="P22">
            <v>0</v>
          </cell>
          <cell r="Q22">
            <v>0</v>
          </cell>
          <cell r="R22">
            <v>3943906</v>
          </cell>
        </row>
        <row r="23">
          <cell r="B23">
            <v>2</v>
          </cell>
          <cell r="C23" t="str">
            <v>ANTELOPE</v>
          </cell>
          <cell r="D23" t="str">
            <v>CITY OR VILLAGE</v>
          </cell>
          <cell r="E23">
            <v>379</v>
          </cell>
          <cell r="F23" t="str">
            <v>ORCHARD</v>
          </cell>
          <cell r="G23">
            <v>1736045</v>
          </cell>
          <cell r="H23">
            <v>322383</v>
          </cell>
          <cell r="I23">
            <v>470553</v>
          </cell>
          <cell r="J23">
            <v>8372965</v>
          </cell>
          <cell r="K23">
            <v>4055015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14956961</v>
          </cell>
        </row>
        <row r="24">
          <cell r="B24">
            <v>2</v>
          </cell>
          <cell r="C24" t="str">
            <v>ANTELOPE</v>
          </cell>
          <cell r="D24" t="str">
            <v>CITY OR VILLAGE</v>
          </cell>
          <cell r="E24">
            <v>63</v>
          </cell>
          <cell r="F24" t="str">
            <v>ROYAL</v>
          </cell>
          <cell r="G24">
            <v>118804</v>
          </cell>
          <cell r="H24">
            <v>31961</v>
          </cell>
          <cell r="I24">
            <v>131462</v>
          </cell>
          <cell r="J24">
            <v>725340</v>
          </cell>
          <cell r="K24">
            <v>161270</v>
          </cell>
          <cell r="L24">
            <v>0</v>
          </cell>
          <cell r="M24">
            <v>0</v>
          </cell>
          <cell r="N24">
            <v>16900</v>
          </cell>
          <cell r="O24">
            <v>48580</v>
          </cell>
          <cell r="P24">
            <v>6480</v>
          </cell>
          <cell r="Q24">
            <v>0</v>
          </cell>
          <cell r="R24">
            <v>1240797</v>
          </cell>
        </row>
        <row r="25">
          <cell r="B25">
            <v>2</v>
          </cell>
          <cell r="C25" t="str">
            <v>ANTELOPE</v>
          </cell>
          <cell r="D25" t="str">
            <v>CITY OR VILLAGE</v>
          </cell>
          <cell r="E25">
            <v>953</v>
          </cell>
          <cell r="F25" t="str">
            <v>TILDEN</v>
          </cell>
          <cell r="G25">
            <v>1838434</v>
          </cell>
          <cell r="H25">
            <v>63070</v>
          </cell>
          <cell r="I25">
            <v>5476</v>
          </cell>
          <cell r="J25">
            <v>8909360</v>
          </cell>
          <cell r="K25">
            <v>1605445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12421785</v>
          </cell>
        </row>
        <row r="26">
          <cell r="B26">
            <v>2</v>
          </cell>
          <cell r="C26" t="str">
            <v>ANTELOPE</v>
          </cell>
          <cell r="D26" t="str">
            <v>CITY OR VILLAGE</v>
          </cell>
        </row>
        <row r="27">
          <cell r="B27">
            <v>2</v>
          </cell>
          <cell r="C27" t="str">
            <v>ANTELOPE</v>
          </cell>
          <cell r="D27" t="str">
            <v>CITY OR VILLAGE</v>
          </cell>
        </row>
        <row r="28">
          <cell r="B28">
            <v>2</v>
          </cell>
          <cell r="C28" t="str">
            <v>ANTELOPE</v>
          </cell>
          <cell r="D28" t="str">
            <v>CITY OR VILLAGE</v>
          </cell>
        </row>
        <row r="29">
          <cell r="B29">
            <v>2</v>
          </cell>
          <cell r="C29" t="str">
            <v>ANTELOPE</v>
          </cell>
          <cell r="D29" t="str">
            <v>CITY OR VILLAGE</v>
          </cell>
        </row>
        <row r="30">
          <cell r="B30">
            <v>2</v>
          </cell>
          <cell r="C30" t="str">
            <v>ANTELOPE</v>
          </cell>
          <cell r="D30" t="str">
            <v>CITY OR VILLAGE</v>
          </cell>
        </row>
        <row r="31">
          <cell r="B31">
            <v>2</v>
          </cell>
          <cell r="C31" t="str">
            <v>ANTELOPE</v>
          </cell>
          <cell r="D31" t="str">
            <v>CITY OR VILLAGE</v>
          </cell>
        </row>
        <row r="32">
          <cell r="B32">
            <v>2</v>
          </cell>
          <cell r="C32" t="str">
            <v>ANTELOPE</v>
          </cell>
          <cell r="D32" t="str">
            <v>CITY OR VILLAGE</v>
          </cell>
        </row>
        <row r="33">
          <cell r="B33">
            <v>3</v>
          </cell>
          <cell r="C33" t="str">
            <v>ARTHUR</v>
          </cell>
          <cell r="D33" t="str">
            <v>CITY OR VILLAGE</v>
          </cell>
          <cell r="E33">
            <v>117</v>
          </cell>
          <cell r="F33" t="str">
            <v>ARTHUR</v>
          </cell>
          <cell r="G33">
            <v>247332</v>
          </cell>
          <cell r="H33">
            <v>84920</v>
          </cell>
          <cell r="I33">
            <v>1695</v>
          </cell>
          <cell r="J33">
            <v>3200305</v>
          </cell>
          <cell r="K33">
            <v>678290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4212542</v>
          </cell>
        </row>
        <row r="34">
          <cell r="B34">
            <v>3</v>
          </cell>
          <cell r="C34" t="str">
            <v>ARTHUR</v>
          </cell>
          <cell r="D34" t="str">
            <v>CITY OR VILLAGE</v>
          </cell>
        </row>
        <row r="35">
          <cell r="B35">
            <v>3</v>
          </cell>
          <cell r="C35" t="str">
            <v>ARTHUR</v>
          </cell>
          <cell r="D35" t="str">
            <v>CITY OR VILLAGE</v>
          </cell>
        </row>
        <row r="36">
          <cell r="B36">
            <v>3</v>
          </cell>
          <cell r="C36" t="str">
            <v>ARTHUR</v>
          </cell>
          <cell r="D36" t="str">
            <v>CITY OR VILLAGE</v>
          </cell>
        </row>
        <row r="37">
          <cell r="B37">
            <v>3</v>
          </cell>
          <cell r="C37" t="str">
            <v>ARTHUR</v>
          </cell>
          <cell r="D37" t="str">
            <v>CITY OR VILLAGE</v>
          </cell>
        </row>
        <row r="38">
          <cell r="B38">
            <v>3</v>
          </cell>
          <cell r="C38" t="str">
            <v>ARTHUR</v>
          </cell>
          <cell r="D38" t="str">
            <v>CITY OR VILLAGE</v>
          </cell>
        </row>
        <row r="39">
          <cell r="B39">
            <v>3</v>
          </cell>
          <cell r="C39" t="str">
            <v>ARTHUR</v>
          </cell>
          <cell r="D39" t="str">
            <v>CITY OR VILLAGE</v>
          </cell>
        </row>
        <row r="40">
          <cell r="B40">
            <v>3</v>
          </cell>
          <cell r="C40" t="str">
            <v>ARTHUR</v>
          </cell>
          <cell r="D40" t="str">
            <v>CITY OR VILLAGE</v>
          </cell>
        </row>
        <row r="41">
          <cell r="B41">
            <v>3</v>
          </cell>
          <cell r="C41" t="str">
            <v>ARTHUR</v>
          </cell>
          <cell r="D41" t="str">
            <v>CITY OR VILLAGE</v>
          </cell>
        </row>
        <row r="42">
          <cell r="B42">
            <v>3</v>
          </cell>
          <cell r="C42" t="str">
            <v>ARTHUR</v>
          </cell>
          <cell r="D42" t="str">
            <v>CITY OR VILLAGE</v>
          </cell>
        </row>
        <row r="43">
          <cell r="B43">
            <v>3</v>
          </cell>
          <cell r="C43" t="str">
            <v>ARTHUR</v>
          </cell>
          <cell r="D43" t="str">
            <v>CITY OR VILLAGE</v>
          </cell>
        </row>
        <row r="44">
          <cell r="B44">
            <v>3</v>
          </cell>
          <cell r="C44" t="str">
            <v>ARTHUR</v>
          </cell>
          <cell r="D44" t="str">
            <v>CITY OR VILLAGE</v>
          </cell>
        </row>
        <row r="45">
          <cell r="B45">
            <v>3</v>
          </cell>
          <cell r="C45" t="str">
            <v>ARTHUR</v>
          </cell>
          <cell r="D45" t="str">
            <v>CITY OR VILLAGE</v>
          </cell>
        </row>
        <row r="46">
          <cell r="B46">
            <v>3</v>
          </cell>
          <cell r="C46" t="str">
            <v>ARTHUR</v>
          </cell>
          <cell r="D46" t="str">
            <v>CITY OR VILLAGE</v>
          </cell>
        </row>
        <row r="47">
          <cell r="B47">
            <v>3</v>
          </cell>
          <cell r="C47" t="str">
            <v>ARTHUR</v>
          </cell>
          <cell r="D47" t="str">
            <v>CITY OR VILLAGE</v>
          </cell>
        </row>
        <row r="48">
          <cell r="B48">
            <v>4</v>
          </cell>
          <cell r="C48" t="str">
            <v>BANNER</v>
          </cell>
          <cell r="D48" t="str">
            <v>CITY OR VILLAGE</v>
          </cell>
          <cell r="E48" t="str">
            <v>Unicorp.</v>
          </cell>
          <cell r="F48" t="str">
            <v>Harrisburg County Seat</v>
          </cell>
        </row>
        <row r="49">
          <cell r="B49">
            <v>4</v>
          </cell>
          <cell r="C49" t="str">
            <v>BANNER</v>
          </cell>
          <cell r="D49" t="str">
            <v>CITY OR VILLAGE</v>
          </cell>
        </row>
        <row r="50">
          <cell r="B50">
            <v>4</v>
          </cell>
          <cell r="C50" t="str">
            <v>BANNER</v>
          </cell>
          <cell r="D50" t="str">
            <v>CITY OR VILLAGE</v>
          </cell>
        </row>
        <row r="51">
          <cell r="B51">
            <v>4</v>
          </cell>
          <cell r="C51" t="str">
            <v>BANNER</v>
          </cell>
          <cell r="D51" t="str">
            <v>CITY OR VILLAGE</v>
          </cell>
        </row>
        <row r="52">
          <cell r="B52">
            <v>4</v>
          </cell>
          <cell r="C52" t="str">
            <v>BANNER</v>
          </cell>
          <cell r="D52" t="str">
            <v>CITY OR VILLAGE</v>
          </cell>
        </row>
        <row r="53">
          <cell r="B53">
            <v>4</v>
          </cell>
          <cell r="C53" t="str">
            <v>BANNER</v>
          </cell>
          <cell r="D53" t="str">
            <v>CITY OR VILLAGE</v>
          </cell>
        </row>
        <row r="54">
          <cell r="B54">
            <v>4</v>
          </cell>
          <cell r="C54" t="str">
            <v>BANNER</v>
          </cell>
          <cell r="D54" t="str">
            <v>CITY OR VILLAGE</v>
          </cell>
        </row>
        <row r="55">
          <cell r="B55">
            <v>4</v>
          </cell>
          <cell r="C55" t="str">
            <v>BANNER</v>
          </cell>
          <cell r="D55" t="str">
            <v>CITY OR VILLAGE</v>
          </cell>
        </row>
        <row r="56">
          <cell r="B56">
            <v>4</v>
          </cell>
          <cell r="C56" t="str">
            <v>BANNER</v>
          </cell>
          <cell r="D56" t="str">
            <v>CITY OR VILLAGE</v>
          </cell>
        </row>
        <row r="57">
          <cell r="B57">
            <v>4</v>
          </cell>
          <cell r="C57" t="str">
            <v>BANNER</v>
          </cell>
          <cell r="D57" t="str">
            <v>CITY OR VILLAGE</v>
          </cell>
        </row>
        <row r="58">
          <cell r="B58">
            <v>4</v>
          </cell>
          <cell r="C58" t="str">
            <v>BANNER</v>
          </cell>
          <cell r="D58" t="str">
            <v>CITY OR VILLAGE</v>
          </cell>
        </row>
        <row r="59">
          <cell r="B59">
            <v>4</v>
          </cell>
          <cell r="C59" t="str">
            <v>BANNER</v>
          </cell>
          <cell r="D59" t="str">
            <v>CITY OR VILLAGE</v>
          </cell>
        </row>
        <row r="60">
          <cell r="B60">
            <v>4</v>
          </cell>
          <cell r="C60" t="str">
            <v>BANNER</v>
          </cell>
          <cell r="D60" t="str">
            <v>CITY OR VILLAGE</v>
          </cell>
        </row>
        <row r="61">
          <cell r="B61">
            <v>4</v>
          </cell>
          <cell r="C61" t="str">
            <v>BANNER</v>
          </cell>
          <cell r="D61" t="str">
            <v>CITY OR VILLAGE</v>
          </cell>
        </row>
        <row r="62">
          <cell r="B62">
            <v>4</v>
          </cell>
          <cell r="C62" t="str">
            <v>BANNER</v>
          </cell>
          <cell r="D62" t="str">
            <v>CITY OR VILLAGE</v>
          </cell>
        </row>
        <row r="63">
          <cell r="B63">
            <v>5</v>
          </cell>
          <cell r="C63" t="str">
            <v>BLAINE</v>
          </cell>
          <cell r="D63" t="str">
            <v>CITY OR VILLAGE</v>
          </cell>
          <cell r="E63">
            <v>17</v>
          </cell>
          <cell r="F63" t="str">
            <v>BREWSTER</v>
          </cell>
          <cell r="G63">
            <v>6678</v>
          </cell>
          <cell r="H63">
            <v>31975</v>
          </cell>
          <cell r="I63">
            <v>552</v>
          </cell>
          <cell r="J63">
            <v>415983</v>
          </cell>
          <cell r="K63">
            <v>153480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608668</v>
          </cell>
        </row>
        <row r="64">
          <cell r="B64">
            <v>5</v>
          </cell>
          <cell r="C64" t="str">
            <v>BLAINE</v>
          </cell>
          <cell r="D64" t="str">
            <v>CITY OR VILLAGE</v>
          </cell>
          <cell r="E64">
            <v>103</v>
          </cell>
          <cell r="F64" t="str">
            <v>DUNNING</v>
          </cell>
          <cell r="G64">
            <v>42232</v>
          </cell>
          <cell r="H64">
            <v>380335</v>
          </cell>
          <cell r="I64">
            <v>754833</v>
          </cell>
          <cell r="J64">
            <v>1854448</v>
          </cell>
          <cell r="K64">
            <v>135779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3167627</v>
          </cell>
        </row>
        <row r="65">
          <cell r="B65">
            <v>5</v>
          </cell>
          <cell r="C65" t="str">
            <v>BLAINE</v>
          </cell>
          <cell r="D65" t="str">
            <v>CITY OR VILLAGE</v>
          </cell>
          <cell r="E65">
            <v>76</v>
          </cell>
          <cell r="F65" t="str">
            <v>HALSEY</v>
          </cell>
          <cell r="G65">
            <v>4135</v>
          </cell>
          <cell r="H65">
            <v>0</v>
          </cell>
          <cell r="I65">
            <v>0</v>
          </cell>
          <cell r="J65">
            <v>150876</v>
          </cell>
          <cell r="K65">
            <v>8870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163881</v>
          </cell>
        </row>
        <row r="66">
          <cell r="B66">
            <v>5</v>
          </cell>
          <cell r="C66" t="str">
            <v>BLAINE</v>
          </cell>
          <cell r="D66" t="str">
            <v>CITY OR VILLAGE</v>
          </cell>
        </row>
        <row r="67">
          <cell r="B67">
            <v>5</v>
          </cell>
          <cell r="C67" t="str">
            <v>BLAINE</v>
          </cell>
          <cell r="D67" t="str">
            <v>CITY OR VILLAGE</v>
          </cell>
        </row>
        <row r="68">
          <cell r="B68">
            <v>5</v>
          </cell>
          <cell r="C68" t="str">
            <v>BLAINE</v>
          </cell>
          <cell r="D68" t="str">
            <v>CITY OR VILLAGE</v>
          </cell>
        </row>
        <row r="69">
          <cell r="B69">
            <v>5</v>
          </cell>
          <cell r="C69" t="str">
            <v>BLAINE</v>
          </cell>
          <cell r="D69" t="str">
            <v>CITY OR VILLAGE</v>
          </cell>
        </row>
        <row r="70">
          <cell r="B70">
            <v>5</v>
          </cell>
          <cell r="C70" t="str">
            <v>BLAINE</v>
          </cell>
          <cell r="D70" t="str">
            <v>CITY OR VILLAGE</v>
          </cell>
        </row>
        <row r="71">
          <cell r="B71">
            <v>5</v>
          </cell>
          <cell r="C71" t="str">
            <v>BLAINE</v>
          </cell>
          <cell r="D71" t="str">
            <v>CITY OR VILLAGE</v>
          </cell>
        </row>
        <row r="72">
          <cell r="B72">
            <v>5</v>
          </cell>
          <cell r="C72" t="str">
            <v>BLAINE</v>
          </cell>
          <cell r="D72" t="str">
            <v>CITY OR VILLAGE</v>
          </cell>
        </row>
        <row r="73">
          <cell r="B73">
            <v>5</v>
          </cell>
          <cell r="C73" t="str">
            <v>BLAINE</v>
          </cell>
          <cell r="D73" t="str">
            <v>CITY OR VILLAGE</v>
          </cell>
        </row>
        <row r="74">
          <cell r="B74">
            <v>5</v>
          </cell>
          <cell r="C74" t="str">
            <v>BLAINE</v>
          </cell>
          <cell r="D74" t="str">
            <v>CITY OR VILLAGE</v>
          </cell>
        </row>
        <row r="75">
          <cell r="B75">
            <v>5</v>
          </cell>
          <cell r="C75" t="str">
            <v>BLAINE</v>
          </cell>
          <cell r="D75" t="str">
            <v>CITY OR VILLAGE</v>
          </cell>
        </row>
        <row r="76">
          <cell r="B76">
            <v>5</v>
          </cell>
          <cell r="C76" t="str">
            <v>BLAINE</v>
          </cell>
          <cell r="D76" t="str">
            <v>CITY OR VILLAGE</v>
          </cell>
        </row>
        <row r="77">
          <cell r="B77">
            <v>5</v>
          </cell>
          <cell r="C77" t="str">
            <v>BLAINE</v>
          </cell>
          <cell r="D77" t="str">
            <v>CITY OR VILLAGE</v>
          </cell>
        </row>
        <row r="78">
          <cell r="B78">
            <v>6</v>
          </cell>
          <cell r="C78" t="str">
            <v>BOONE</v>
          </cell>
          <cell r="D78" t="str">
            <v>CITY OR VILLAGE</v>
          </cell>
          <cell r="E78">
            <v>1658</v>
          </cell>
          <cell r="F78" t="str">
            <v>ALBION</v>
          </cell>
          <cell r="G78">
            <v>9568790</v>
          </cell>
          <cell r="H78">
            <v>1127246</v>
          </cell>
          <cell r="I78">
            <v>1104778</v>
          </cell>
          <cell r="J78">
            <v>82459865</v>
          </cell>
          <cell r="K78">
            <v>17516430</v>
          </cell>
          <cell r="L78">
            <v>40457630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152234739</v>
          </cell>
        </row>
        <row r="79">
          <cell r="B79">
            <v>6</v>
          </cell>
          <cell r="C79" t="str">
            <v>BOONE</v>
          </cell>
          <cell r="D79" t="str">
            <v>CITY OR VILLAGE</v>
          </cell>
          <cell r="E79">
            <v>382</v>
          </cell>
          <cell r="F79" t="str">
            <v>CEDAR RAPIDS</v>
          </cell>
          <cell r="G79">
            <v>1380344</v>
          </cell>
          <cell r="H79">
            <v>405883</v>
          </cell>
          <cell r="I79">
            <v>592079</v>
          </cell>
          <cell r="J79">
            <v>10714230</v>
          </cell>
          <cell r="K79">
            <v>2121585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15214121</v>
          </cell>
        </row>
        <row r="80">
          <cell r="B80">
            <v>6</v>
          </cell>
          <cell r="C80" t="str">
            <v>BOONE</v>
          </cell>
          <cell r="D80" t="str">
            <v>CITY OR VILLAGE</v>
          </cell>
          <cell r="E80">
            <v>333</v>
          </cell>
          <cell r="F80" t="str">
            <v>PETERSBURG</v>
          </cell>
          <cell r="G80">
            <v>2237863</v>
          </cell>
          <cell r="H80">
            <v>461713</v>
          </cell>
          <cell r="I80">
            <v>33044</v>
          </cell>
          <cell r="J80">
            <v>12362305</v>
          </cell>
          <cell r="K80">
            <v>3801545</v>
          </cell>
          <cell r="L80">
            <v>0</v>
          </cell>
          <cell r="M80">
            <v>0</v>
          </cell>
          <cell r="N80">
            <v>23575</v>
          </cell>
          <cell r="O80">
            <v>0</v>
          </cell>
          <cell r="P80">
            <v>0</v>
          </cell>
          <cell r="Q80">
            <v>0</v>
          </cell>
          <cell r="R80">
            <v>18920045</v>
          </cell>
        </row>
        <row r="81">
          <cell r="B81">
            <v>6</v>
          </cell>
          <cell r="C81" t="str">
            <v>BOONE</v>
          </cell>
          <cell r="D81" t="str">
            <v>CITY OR VILLAGE</v>
          </cell>
          <cell r="E81">
            <v>61</v>
          </cell>
          <cell r="F81" t="str">
            <v>PRIMROSE</v>
          </cell>
          <cell r="G81">
            <v>245698</v>
          </cell>
          <cell r="H81">
            <v>140537</v>
          </cell>
          <cell r="I81">
            <v>557539</v>
          </cell>
          <cell r="J81">
            <v>1415500</v>
          </cell>
          <cell r="K81">
            <v>777860</v>
          </cell>
          <cell r="L81">
            <v>0</v>
          </cell>
          <cell r="M81">
            <v>0</v>
          </cell>
          <cell r="N81">
            <v>850395</v>
          </cell>
          <cell r="O81">
            <v>0</v>
          </cell>
          <cell r="P81">
            <v>5985</v>
          </cell>
          <cell r="Q81">
            <v>0</v>
          </cell>
          <cell r="R81">
            <v>3993514</v>
          </cell>
        </row>
        <row r="82">
          <cell r="B82">
            <v>6</v>
          </cell>
          <cell r="C82" t="str">
            <v>BOONE</v>
          </cell>
          <cell r="D82" t="str">
            <v>CITY OR VILLAGE</v>
          </cell>
          <cell r="E82">
            <v>705</v>
          </cell>
          <cell r="F82" t="str">
            <v>ST EDWARD</v>
          </cell>
          <cell r="G82">
            <v>653181</v>
          </cell>
          <cell r="H82">
            <v>784294</v>
          </cell>
          <cell r="I82">
            <v>1101163</v>
          </cell>
          <cell r="J82">
            <v>19155180</v>
          </cell>
          <cell r="K82">
            <v>4479455</v>
          </cell>
          <cell r="L82">
            <v>0</v>
          </cell>
          <cell r="M82">
            <v>0</v>
          </cell>
          <cell r="N82">
            <v>170075</v>
          </cell>
          <cell r="O82">
            <v>135955</v>
          </cell>
          <cell r="P82">
            <v>56860</v>
          </cell>
          <cell r="Q82">
            <v>0</v>
          </cell>
          <cell r="R82">
            <v>26536163</v>
          </cell>
        </row>
        <row r="83">
          <cell r="B83">
            <v>6</v>
          </cell>
          <cell r="C83" t="str">
            <v>BOONE</v>
          </cell>
          <cell r="D83" t="str">
            <v>CITY OR VILLAGE</v>
          </cell>
        </row>
        <row r="84">
          <cell r="B84">
            <v>6</v>
          </cell>
          <cell r="C84" t="str">
            <v>BOONE</v>
          </cell>
          <cell r="D84" t="str">
            <v>CITY OR VILLAGE</v>
          </cell>
        </row>
        <row r="85">
          <cell r="B85">
            <v>6</v>
          </cell>
          <cell r="C85" t="str">
            <v>BOONE</v>
          </cell>
          <cell r="D85" t="str">
            <v>CITY OR VILLAGE</v>
          </cell>
        </row>
        <row r="86">
          <cell r="B86">
            <v>6</v>
          </cell>
          <cell r="C86" t="str">
            <v>BOONE</v>
          </cell>
          <cell r="D86" t="str">
            <v>CITY OR VILLAGE</v>
          </cell>
        </row>
        <row r="87">
          <cell r="B87">
            <v>6</v>
          </cell>
          <cell r="C87" t="str">
            <v>BOONE</v>
          </cell>
          <cell r="D87" t="str">
            <v>CITY OR VILLAGE</v>
          </cell>
        </row>
        <row r="88">
          <cell r="B88">
            <v>6</v>
          </cell>
          <cell r="C88" t="str">
            <v>BOONE</v>
          </cell>
          <cell r="D88" t="str">
            <v>CITY OR VILLAGE</v>
          </cell>
        </row>
        <row r="89">
          <cell r="B89">
            <v>6</v>
          </cell>
          <cell r="C89" t="str">
            <v>BOONE</v>
          </cell>
          <cell r="D89" t="str">
            <v>CITY OR VILLAGE</v>
          </cell>
        </row>
        <row r="90">
          <cell r="B90">
            <v>6</v>
          </cell>
          <cell r="C90" t="str">
            <v>BOONE</v>
          </cell>
          <cell r="D90" t="str">
            <v>CITY OR VILLAGE</v>
          </cell>
        </row>
        <row r="91">
          <cell r="B91">
            <v>6</v>
          </cell>
          <cell r="C91" t="str">
            <v>BOONE</v>
          </cell>
          <cell r="D91" t="str">
            <v>CITY OR VILLAGE</v>
          </cell>
        </row>
        <row r="92">
          <cell r="B92">
            <v>6</v>
          </cell>
          <cell r="C92" t="str">
            <v>BOONE</v>
          </cell>
          <cell r="D92" t="str">
            <v>CITY OR VILLAGE</v>
          </cell>
        </row>
        <row r="93">
          <cell r="B93">
            <v>7</v>
          </cell>
          <cell r="C93" t="str">
            <v>BOX BUTTE</v>
          </cell>
          <cell r="D93" t="str">
            <v>CITY OR VILLAGE</v>
          </cell>
          <cell r="E93">
            <v>8491</v>
          </cell>
          <cell r="F93" t="str">
            <v>ALLIANCE</v>
          </cell>
          <cell r="G93">
            <v>9507425</v>
          </cell>
          <cell r="H93">
            <v>23589263</v>
          </cell>
          <cell r="I93">
            <v>84748788</v>
          </cell>
          <cell r="J93">
            <v>306780304</v>
          </cell>
          <cell r="K93">
            <v>80293745</v>
          </cell>
          <cell r="L93">
            <v>0</v>
          </cell>
          <cell r="M93">
            <v>52650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504972175</v>
          </cell>
        </row>
        <row r="94">
          <cell r="B94">
            <v>7</v>
          </cell>
          <cell r="C94" t="str">
            <v>BOX BUTTE</v>
          </cell>
          <cell r="D94" t="str">
            <v>CITY OR VILLAGE</v>
          </cell>
          <cell r="E94">
            <v>803</v>
          </cell>
          <cell r="F94" t="str">
            <v>HEMINGFORD</v>
          </cell>
          <cell r="G94">
            <v>1644148</v>
          </cell>
          <cell r="H94">
            <v>684496</v>
          </cell>
          <cell r="I94">
            <v>1769272</v>
          </cell>
          <cell r="J94">
            <v>17745309</v>
          </cell>
          <cell r="K94">
            <v>18907584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40750809</v>
          </cell>
        </row>
        <row r="95">
          <cell r="B95">
            <v>7</v>
          </cell>
          <cell r="C95" t="str">
            <v>BOX BUTTE</v>
          </cell>
          <cell r="D95" t="str">
            <v>CITY OR VILLAGE</v>
          </cell>
        </row>
        <row r="96">
          <cell r="B96">
            <v>7</v>
          </cell>
          <cell r="C96" t="str">
            <v>BOX BUTTE</v>
          </cell>
          <cell r="D96" t="str">
            <v>CITY OR VILLAGE</v>
          </cell>
        </row>
        <row r="97">
          <cell r="B97">
            <v>7</v>
          </cell>
          <cell r="C97" t="str">
            <v>BOX BUTTE</v>
          </cell>
          <cell r="D97" t="str">
            <v>CITY OR VILLAGE</v>
          </cell>
        </row>
        <row r="98">
          <cell r="B98">
            <v>7</v>
          </cell>
          <cell r="C98" t="str">
            <v>BOX BUTTE</v>
          </cell>
          <cell r="D98" t="str">
            <v>CITY OR VILLAGE</v>
          </cell>
        </row>
        <row r="99">
          <cell r="B99">
            <v>7</v>
          </cell>
          <cell r="C99" t="str">
            <v>BOX BUTTE</v>
          </cell>
          <cell r="D99" t="str">
            <v>CITY OR VILLAGE</v>
          </cell>
        </row>
        <row r="100">
          <cell r="B100">
            <v>7</v>
          </cell>
          <cell r="C100" t="str">
            <v>BOX BUTTE</v>
          </cell>
          <cell r="D100" t="str">
            <v>CITY OR VILLAGE</v>
          </cell>
        </row>
        <row r="101">
          <cell r="B101">
            <v>7</v>
          </cell>
          <cell r="C101" t="str">
            <v>BOX BUTTE</v>
          </cell>
          <cell r="D101" t="str">
            <v>CITY OR VILLAGE</v>
          </cell>
        </row>
        <row r="102">
          <cell r="B102">
            <v>7</v>
          </cell>
          <cell r="C102" t="str">
            <v>BOX BUTTE</v>
          </cell>
          <cell r="D102" t="str">
            <v>CITY OR VILLAGE</v>
          </cell>
        </row>
        <row r="103">
          <cell r="B103">
            <v>7</v>
          </cell>
          <cell r="C103" t="str">
            <v>BOX BUTTE</v>
          </cell>
          <cell r="D103" t="str">
            <v>CITY OR VILLAGE</v>
          </cell>
        </row>
        <row r="104">
          <cell r="B104">
            <v>7</v>
          </cell>
          <cell r="C104" t="str">
            <v>BOX BUTTE</v>
          </cell>
          <cell r="D104" t="str">
            <v>CITY OR VILLAGE</v>
          </cell>
        </row>
        <row r="105">
          <cell r="B105">
            <v>7</v>
          </cell>
          <cell r="C105" t="str">
            <v>BOX BUTTE</v>
          </cell>
          <cell r="D105" t="str">
            <v>CITY OR VILLAGE</v>
          </cell>
        </row>
        <row r="106">
          <cell r="B106">
            <v>7</v>
          </cell>
          <cell r="C106" t="str">
            <v>BOX BUTTE</v>
          </cell>
          <cell r="D106" t="str">
            <v>CITY OR VILLAGE</v>
          </cell>
        </row>
        <row r="107">
          <cell r="B107">
            <v>7</v>
          </cell>
          <cell r="C107" t="str">
            <v>BOX BUTTE</v>
          </cell>
          <cell r="D107" t="str">
            <v>CITY OR VILLAGE</v>
          </cell>
        </row>
        <row r="108">
          <cell r="B108">
            <v>8</v>
          </cell>
          <cell r="C108" t="str">
            <v>BOYD</v>
          </cell>
          <cell r="D108" t="str">
            <v>CITY OR VILLAGE</v>
          </cell>
          <cell r="E108">
            <v>6</v>
          </cell>
          <cell r="F108" t="str">
            <v>ANOKA</v>
          </cell>
          <cell r="G108">
            <v>79386</v>
          </cell>
          <cell r="H108">
            <v>441</v>
          </cell>
          <cell r="I108">
            <v>199</v>
          </cell>
          <cell r="J108">
            <v>33725</v>
          </cell>
          <cell r="K108">
            <v>0</v>
          </cell>
          <cell r="L108">
            <v>0</v>
          </cell>
          <cell r="M108">
            <v>0</v>
          </cell>
          <cell r="N108">
            <v>265070</v>
          </cell>
          <cell r="O108">
            <v>17630</v>
          </cell>
          <cell r="P108">
            <v>3420</v>
          </cell>
          <cell r="Q108">
            <v>0</v>
          </cell>
          <cell r="R108">
            <v>399871</v>
          </cell>
        </row>
        <row r="109">
          <cell r="B109">
            <v>8</v>
          </cell>
          <cell r="C109" t="str">
            <v>BOYD</v>
          </cell>
          <cell r="D109" t="str">
            <v>CITY OR VILLAGE</v>
          </cell>
          <cell r="E109">
            <v>65</v>
          </cell>
          <cell r="F109" t="str">
            <v>BRISTOW</v>
          </cell>
          <cell r="G109">
            <v>46346</v>
          </cell>
          <cell r="H109">
            <v>24667</v>
          </cell>
          <cell r="I109">
            <v>11120</v>
          </cell>
          <cell r="J109">
            <v>1015190</v>
          </cell>
          <cell r="K109">
            <v>100965</v>
          </cell>
          <cell r="L109">
            <v>0</v>
          </cell>
          <cell r="M109">
            <v>0</v>
          </cell>
          <cell r="N109">
            <v>3235</v>
          </cell>
          <cell r="O109">
            <v>0</v>
          </cell>
          <cell r="P109">
            <v>18740</v>
          </cell>
          <cell r="Q109">
            <v>0</v>
          </cell>
          <cell r="R109">
            <v>1220263</v>
          </cell>
        </row>
        <row r="110">
          <cell r="B110">
            <v>8</v>
          </cell>
          <cell r="C110" t="str">
            <v>BOYD</v>
          </cell>
          <cell r="D110" t="str">
            <v>CITY OR VILLAGE</v>
          </cell>
          <cell r="E110">
            <v>326</v>
          </cell>
          <cell r="F110" t="str">
            <v>BUTTE</v>
          </cell>
          <cell r="G110">
            <v>537184</v>
          </cell>
          <cell r="H110">
            <v>0</v>
          </cell>
          <cell r="I110">
            <v>0</v>
          </cell>
          <cell r="J110">
            <v>5580945</v>
          </cell>
          <cell r="K110">
            <v>2184960</v>
          </cell>
          <cell r="L110">
            <v>0</v>
          </cell>
          <cell r="M110">
            <v>0</v>
          </cell>
          <cell r="N110">
            <v>9535</v>
          </cell>
          <cell r="O110">
            <v>0</v>
          </cell>
          <cell r="P110">
            <v>8570</v>
          </cell>
          <cell r="Q110">
            <v>0</v>
          </cell>
          <cell r="R110">
            <v>8321194</v>
          </cell>
        </row>
        <row r="111">
          <cell r="B111">
            <v>8</v>
          </cell>
          <cell r="C111" t="str">
            <v>BOYD</v>
          </cell>
          <cell r="D111" t="str">
            <v>CITY OR VILLAGE</v>
          </cell>
          <cell r="E111">
            <v>2</v>
          </cell>
          <cell r="F111" t="str">
            <v>GROSS</v>
          </cell>
          <cell r="G111">
            <v>4989</v>
          </cell>
          <cell r="H111">
            <v>0</v>
          </cell>
          <cell r="I111">
            <v>0</v>
          </cell>
          <cell r="J111">
            <v>72705</v>
          </cell>
          <cell r="K111">
            <v>14270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91964</v>
          </cell>
        </row>
        <row r="112">
          <cell r="B112">
            <v>8</v>
          </cell>
          <cell r="C112" t="str">
            <v>BOYD</v>
          </cell>
          <cell r="D112" t="str">
            <v>CITY OR VILLAGE</v>
          </cell>
          <cell r="E112">
            <v>245</v>
          </cell>
          <cell r="F112" t="str">
            <v>LYNCH</v>
          </cell>
          <cell r="G112">
            <v>110417</v>
          </cell>
          <cell r="H112">
            <v>635</v>
          </cell>
          <cell r="I112">
            <v>286</v>
          </cell>
          <cell r="J112">
            <v>4026490</v>
          </cell>
          <cell r="K112">
            <v>711545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4849373</v>
          </cell>
        </row>
        <row r="113">
          <cell r="B113">
            <v>8</v>
          </cell>
          <cell r="C113" t="str">
            <v>BOYD</v>
          </cell>
          <cell r="D113" t="str">
            <v>CITY OR VILLAGE</v>
          </cell>
          <cell r="E113">
            <v>1</v>
          </cell>
          <cell r="F113" t="str">
            <v>MONOWI</v>
          </cell>
          <cell r="G113">
            <v>4015</v>
          </cell>
          <cell r="H113">
            <v>0</v>
          </cell>
          <cell r="I113">
            <v>0</v>
          </cell>
          <cell r="J113">
            <v>9120</v>
          </cell>
          <cell r="K113">
            <v>3225</v>
          </cell>
          <cell r="L113">
            <v>0</v>
          </cell>
          <cell r="M113">
            <v>0</v>
          </cell>
          <cell r="N113">
            <v>15225</v>
          </cell>
          <cell r="O113">
            <v>0</v>
          </cell>
          <cell r="P113">
            <v>2080</v>
          </cell>
          <cell r="Q113">
            <v>0</v>
          </cell>
          <cell r="R113">
            <v>33665</v>
          </cell>
        </row>
        <row r="114">
          <cell r="B114">
            <v>8</v>
          </cell>
          <cell r="C114" t="str">
            <v>BOYD</v>
          </cell>
          <cell r="D114" t="str">
            <v>CITY OR VILLAGE</v>
          </cell>
          <cell r="E114">
            <v>84</v>
          </cell>
          <cell r="F114" t="str">
            <v>NAPER</v>
          </cell>
          <cell r="G114">
            <v>97411</v>
          </cell>
          <cell r="H114">
            <v>0</v>
          </cell>
          <cell r="I114">
            <v>0</v>
          </cell>
          <cell r="J114">
            <v>1284565</v>
          </cell>
          <cell r="K114">
            <v>145100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1527076</v>
          </cell>
        </row>
        <row r="115">
          <cell r="B115">
            <v>8</v>
          </cell>
          <cell r="C115" t="str">
            <v>BOYD</v>
          </cell>
          <cell r="D115" t="str">
            <v>CITY OR VILLAGE</v>
          </cell>
          <cell r="E115">
            <v>455</v>
          </cell>
          <cell r="F115" t="str">
            <v>SPENCER</v>
          </cell>
          <cell r="G115">
            <v>1101833</v>
          </cell>
          <cell r="H115">
            <v>114657</v>
          </cell>
          <cell r="I115">
            <v>82853</v>
          </cell>
          <cell r="J115">
            <v>9943040</v>
          </cell>
          <cell r="K115">
            <v>3323540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14565923</v>
          </cell>
        </row>
        <row r="116">
          <cell r="B116">
            <v>8</v>
          </cell>
          <cell r="C116" t="str">
            <v>BOYD</v>
          </cell>
          <cell r="D116" t="str">
            <v>CITY OR VILLAGE</v>
          </cell>
        </row>
        <row r="117">
          <cell r="B117">
            <v>8</v>
          </cell>
          <cell r="C117" t="str">
            <v>BOYD</v>
          </cell>
          <cell r="D117" t="str">
            <v>CITY OR VILLAGE</v>
          </cell>
        </row>
        <row r="118">
          <cell r="B118">
            <v>8</v>
          </cell>
          <cell r="C118" t="str">
            <v>BOYD</v>
          </cell>
          <cell r="D118" t="str">
            <v>CITY OR VILLAGE</v>
          </cell>
        </row>
        <row r="119">
          <cell r="B119">
            <v>8</v>
          </cell>
          <cell r="C119" t="str">
            <v>BOYD</v>
          </cell>
          <cell r="D119" t="str">
            <v>CITY OR VILLAGE</v>
          </cell>
        </row>
        <row r="120">
          <cell r="B120">
            <v>8</v>
          </cell>
          <cell r="C120" t="str">
            <v>BOYD</v>
          </cell>
          <cell r="D120" t="str">
            <v>CITY OR VILLAGE</v>
          </cell>
        </row>
        <row r="121">
          <cell r="B121">
            <v>8</v>
          </cell>
          <cell r="C121" t="str">
            <v>BOYD</v>
          </cell>
          <cell r="D121" t="str">
            <v>CITY OR VILLAGE</v>
          </cell>
        </row>
        <row r="122">
          <cell r="B122">
            <v>8</v>
          </cell>
          <cell r="C122" t="str">
            <v>BOYD</v>
          </cell>
          <cell r="D122" t="str">
            <v>CITY OR VILLAGE</v>
          </cell>
        </row>
        <row r="123">
          <cell r="B123">
            <v>9</v>
          </cell>
          <cell r="C123" t="str">
            <v>BROWN</v>
          </cell>
          <cell r="D123" t="str">
            <v>CITY OR VILLAGE</v>
          </cell>
          <cell r="E123">
            <v>1728</v>
          </cell>
          <cell r="F123" t="str">
            <v>AINSWORTH</v>
          </cell>
          <cell r="G123">
            <v>3265771</v>
          </cell>
          <cell r="H123">
            <v>1165135</v>
          </cell>
          <cell r="I123">
            <v>528793</v>
          </cell>
          <cell r="J123">
            <v>40600296</v>
          </cell>
          <cell r="K123">
            <v>20023941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65583936</v>
          </cell>
        </row>
        <row r="124">
          <cell r="B124">
            <v>9</v>
          </cell>
          <cell r="C124" t="str">
            <v>BROWN</v>
          </cell>
          <cell r="D124" t="str">
            <v>CITY OR VILLAGE</v>
          </cell>
          <cell r="E124">
            <v>64</v>
          </cell>
          <cell r="F124" t="str">
            <v>JOHNSTOWN</v>
          </cell>
          <cell r="G124">
            <v>361094</v>
          </cell>
          <cell r="H124">
            <v>0</v>
          </cell>
          <cell r="I124">
            <v>0</v>
          </cell>
          <cell r="J124">
            <v>962386</v>
          </cell>
          <cell r="K124">
            <v>126614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1450094</v>
          </cell>
        </row>
        <row r="125">
          <cell r="B125">
            <v>9</v>
          </cell>
          <cell r="C125" t="str">
            <v>BROWN</v>
          </cell>
          <cell r="D125" t="str">
            <v>CITY OR VILLAGE</v>
          </cell>
          <cell r="E125">
            <v>305</v>
          </cell>
          <cell r="F125" t="str">
            <v>LONG PINE</v>
          </cell>
          <cell r="G125">
            <v>1571973</v>
          </cell>
          <cell r="H125">
            <v>73493</v>
          </cell>
          <cell r="I125">
            <v>7697</v>
          </cell>
          <cell r="J125">
            <v>7534862</v>
          </cell>
          <cell r="K125">
            <v>1668100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10856125</v>
          </cell>
        </row>
        <row r="126">
          <cell r="B126">
            <v>9</v>
          </cell>
          <cell r="C126" t="str">
            <v>BROWN</v>
          </cell>
          <cell r="D126" t="str">
            <v>CITY OR VILLAGE</v>
          </cell>
        </row>
        <row r="127">
          <cell r="B127">
            <v>9</v>
          </cell>
          <cell r="C127" t="str">
            <v>BROWN</v>
          </cell>
          <cell r="D127" t="str">
            <v>CITY OR VILLAGE</v>
          </cell>
        </row>
        <row r="128">
          <cell r="B128">
            <v>9</v>
          </cell>
          <cell r="C128" t="str">
            <v>BROWN</v>
          </cell>
          <cell r="D128" t="str">
            <v>CITY OR VILLAGE</v>
          </cell>
        </row>
        <row r="129">
          <cell r="B129">
            <v>9</v>
          </cell>
          <cell r="C129" t="str">
            <v>BROWN</v>
          </cell>
          <cell r="D129" t="str">
            <v>CITY OR VILLAGE</v>
          </cell>
        </row>
        <row r="130">
          <cell r="B130">
            <v>9</v>
          </cell>
          <cell r="C130" t="str">
            <v>BROWN</v>
          </cell>
          <cell r="D130" t="str">
            <v>CITY OR VILLAGE</v>
          </cell>
        </row>
        <row r="131">
          <cell r="B131">
            <v>9</v>
          </cell>
          <cell r="C131" t="str">
            <v>BROWN</v>
          </cell>
          <cell r="D131" t="str">
            <v>CITY OR VILLAGE</v>
          </cell>
        </row>
        <row r="132">
          <cell r="B132">
            <v>9</v>
          </cell>
          <cell r="C132" t="str">
            <v>BROWN</v>
          </cell>
          <cell r="D132" t="str">
            <v>CITY OR VILLAGE</v>
          </cell>
        </row>
        <row r="133">
          <cell r="B133">
            <v>9</v>
          </cell>
          <cell r="C133" t="str">
            <v>BROWN</v>
          </cell>
          <cell r="D133" t="str">
            <v>CITY OR VILLAGE</v>
          </cell>
        </row>
        <row r="134">
          <cell r="B134">
            <v>9</v>
          </cell>
          <cell r="C134" t="str">
            <v>BROWN</v>
          </cell>
          <cell r="D134" t="str">
            <v>CITY OR VILLAGE</v>
          </cell>
        </row>
        <row r="135">
          <cell r="B135">
            <v>9</v>
          </cell>
          <cell r="C135" t="str">
            <v>BROWN</v>
          </cell>
          <cell r="D135" t="str">
            <v>CITY OR VILLAGE</v>
          </cell>
        </row>
        <row r="136">
          <cell r="B136">
            <v>9</v>
          </cell>
          <cell r="C136" t="str">
            <v>BROWN</v>
          </cell>
          <cell r="D136" t="str">
            <v>CITY OR VILLAGE</v>
          </cell>
        </row>
        <row r="137">
          <cell r="B137">
            <v>9</v>
          </cell>
          <cell r="C137" t="str">
            <v>BROWN</v>
          </cell>
          <cell r="D137" t="str">
            <v>CITY OR VILLAGE</v>
          </cell>
        </row>
        <row r="138">
          <cell r="B138">
            <v>10</v>
          </cell>
          <cell r="C138" t="str">
            <v>BUFFALO</v>
          </cell>
          <cell r="D138" t="str">
            <v>CITY OR VILLAGE</v>
          </cell>
          <cell r="E138">
            <v>248</v>
          </cell>
          <cell r="F138" t="str">
            <v>AMHERST</v>
          </cell>
          <cell r="G138">
            <v>72472</v>
          </cell>
          <cell r="H138">
            <v>92593</v>
          </cell>
          <cell r="I138">
            <v>12993</v>
          </cell>
          <cell r="J138">
            <v>11623225</v>
          </cell>
          <cell r="K138">
            <v>1197530</v>
          </cell>
          <cell r="L138">
            <v>0</v>
          </cell>
          <cell r="M138">
            <v>0</v>
          </cell>
          <cell r="N138">
            <v>21620</v>
          </cell>
          <cell r="O138">
            <v>0</v>
          </cell>
          <cell r="P138">
            <v>0</v>
          </cell>
          <cell r="Q138">
            <v>0</v>
          </cell>
          <cell r="R138">
            <v>13020433</v>
          </cell>
        </row>
        <row r="139">
          <cell r="B139">
            <v>10</v>
          </cell>
          <cell r="C139" t="str">
            <v>BUFFALO</v>
          </cell>
          <cell r="D139" t="str">
            <v>CITY OR VILLAGE</v>
          </cell>
          <cell r="E139">
            <v>901</v>
          </cell>
          <cell r="F139" t="str">
            <v>ELM CREEK</v>
          </cell>
          <cell r="G139">
            <v>738302</v>
          </cell>
          <cell r="H139">
            <v>1760182</v>
          </cell>
          <cell r="I139">
            <v>4509930</v>
          </cell>
          <cell r="J139">
            <v>39643260</v>
          </cell>
          <cell r="K139">
            <v>6671770</v>
          </cell>
          <cell r="L139">
            <v>0</v>
          </cell>
          <cell r="M139">
            <v>0</v>
          </cell>
          <cell r="N139">
            <v>226345</v>
          </cell>
          <cell r="O139">
            <v>0</v>
          </cell>
          <cell r="P139">
            <v>0</v>
          </cell>
          <cell r="Q139">
            <v>0</v>
          </cell>
          <cell r="R139">
            <v>53549789</v>
          </cell>
        </row>
        <row r="140">
          <cell r="B140">
            <v>10</v>
          </cell>
          <cell r="C140" t="str">
            <v>BUFFALO</v>
          </cell>
          <cell r="D140" t="str">
            <v>CITY OR VILLAGE</v>
          </cell>
          <cell r="E140">
            <v>1833</v>
          </cell>
          <cell r="F140" t="str">
            <v>GIBBON</v>
          </cell>
          <cell r="G140">
            <v>4715285</v>
          </cell>
          <cell r="H140">
            <v>2186060</v>
          </cell>
          <cell r="I140">
            <v>3758782</v>
          </cell>
          <cell r="J140">
            <v>69593240</v>
          </cell>
          <cell r="K140">
            <v>9476395</v>
          </cell>
          <cell r="L140">
            <v>3304580</v>
          </cell>
          <cell r="M140">
            <v>0</v>
          </cell>
          <cell r="N140">
            <v>570</v>
          </cell>
          <cell r="O140">
            <v>0</v>
          </cell>
          <cell r="P140">
            <v>0</v>
          </cell>
          <cell r="Q140">
            <v>0</v>
          </cell>
          <cell r="R140">
            <v>93034912</v>
          </cell>
        </row>
        <row r="141">
          <cell r="B141">
            <v>10</v>
          </cell>
          <cell r="C141" t="str">
            <v>BUFFALO</v>
          </cell>
          <cell r="D141" t="str">
            <v>CITY OR VILLAGE</v>
          </cell>
          <cell r="E141">
            <v>30921</v>
          </cell>
          <cell r="F141" t="str">
            <v>KEARNEY</v>
          </cell>
          <cell r="G141">
            <v>94026895</v>
          </cell>
          <cell r="H141">
            <v>22526373</v>
          </cell>
          <cell r="I141">
            <v>24335871</v>
          </cell>
          <cell r="J141">
            <v>1691208640</v>
          </cell>
          <cell r="K141">
            <v>873149445</v>
          </cell>
          <cell r="L141">
            <v>16687815</v>
          </cell>
          <cell r="M141">
            <v>39375</v>
          </cell>
          <cell r="N141">
            <v>166450</v>
          </cell>
          <cell r="O141">
            <v>19180</v>
          </cell>
          <cell r="P141">
            <v>203815</v>
          </cell>
          <cell r="Q141">
            <v>2375</v>
          </cell>
          <cell r="R141">
            <v>2722366234</v>
          </cell>
        </row>
        <row r="142">
          <cell r="B142">
            <v>10</v>
          </cell>
          <cell r="C142" t="str">
            <v>BUFFALO</v>
          </cell>
          <cell r="D142" t="str">
            <v>CITY OR VILLAGE</v>
          </cell>
          <cell r="E142">
            <v>136</v>
          </cell>
          <cell r="F142" t="str">
            <v>MILLER</v>
          </cell>
          <cell r="G142">
            <v>2214210</v>
          </cell>
          <cell r="H142">
            <v>44291</v>
          </cell>
          <cell r="I142">
            <v>9011</v>
          </cell>
          <cell r="J142">
            <v>3378185</v>
          </cell>
          <cell r="K142">
            <v>566625</v>
          </cell>
          <cell r="L142">
            <v>0</v>
          </cell>
          <cell r="M142">
            <v>0</v>
          </cell>
          <cell r="N142">
            <v>20365</v>
          </cell>
          <cell r="O142">
            <v>0</v>
          </cell>
          <cell r="P142">
            <v>0</v>
          </cell>
          <cell r="Q142">
            <v>0</v>
          </cell>
          <cell r="R142">
            <v>6232687</v>
          </cell>
        </row>
        <row r="143">
          <cell r="B143">
            <v>10</v>
          </cell>
          <cell r="C143" t="str">
            <v>BUFFALO</v>
          </cell>
          <cell r="D143" t="str">
            <v>CITY OR VILLAGE</v>
          </cell>
          <cell r="E143">
            <v>341</v>
          </cell>
          <cell r="F143" t="str">
            <v>PLEASANTON</v>
          </cell>
          <cell r="G143">
            <v>2068145</v>
          </cell>
          <cell r="H143">
            <v>267129</v>
          </cell>
          <cell r="I143">
            <v>110933</v>
          </cell>
          <cell r="J143">
            <v>15107700</v>
          </cell>
          <cell r="K143">
            <v>2118285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19672192</v>
          </cell>
        </row>
        <row r="144">
          <cell r="B144">
            <v>10</v>
          </cell>
          <cell r="C144" t="str">
            <v>BUFFALO</v>
          </cell>
          <cell r="D144" t="str">
            <v>CITY OR VILLAGE</v>
          </cell>
          <cell r="E144">
            <v>1371</v>
          </cell>
          <cell r="F144" t="str">
            <v>RAVENNA</v>
          </cell>
          <cell r="G144">
            <v>103582299</v>
          </cell>
          <cell r="H144">
            <v>1447597</v>
          </cell>
          <cell r="I144">
            <v>4227227</v>
          </cell>
          <cell r="J144">
            <v>47864185</v>
          </cell>
          <cell r="K144">
            <v>9510340</v>
          </cell>
          <cell r="L144">
            <v>0</v>
          </cell>
          <cell r="M144">
            <v>0</v>
          </cell>
          <cell r="N144">
            <v>623060</v>
          </cell>
          <cell r="O144">
            <v>77110</v>
          </cell>
          <cell r="P144">
            <v>29385</v>
          </cell>
          <cell r="Q144">
            <v>0</v>
          </cell>
          <cell r="R144">
            <v>167361203</v>
          </cell>
        </row>
        <row r="145">
          <cell r="B145">
            <v>10</v>
          </cell>
          <cell r="C145" t="str">
            <v>BUFFALO</v>
          </cell>
          <cell r="D145" t="str">
            <v>CITY OR VILLAGE</v>
          </cell>
          <cell r="E145">
            <v>182</v>
          </cell>
          <cell r="F145" t="str">
            <v>RIVERDALE</v>
          </cell>
          <cell r="G145">
            <v>297683</v>
          </cell>
          <cell r="H145">
            <v>116340</v>
          </cell>
          <cell r="I145">
            <v>18989</v>
          </cell>
          <cell r="J145">
            <v>11224935</v>
          </cell>
          <cell r="K145">
            <v>2599530</v>
          </cell>
          <cell r="L145">
            <v>0</v>
          </cell>
          <cell r="M145">
            <v>0</v>
          </cell>
          <cell r="N145">
            <v>512115</v>
          </cell>
          <cell r="O145">
            <v>170135</v>
          </cell>
          <cell r="P145">
            <v>117435</v>
          </cell>
          <cell r="Q145">
            <v>5</v>
          </cell>
          <cell r="R145">
            <v>15057167</v>
          </cell>
        </row>
        <row r="146">
          <cell r="B146">
            <v>10</v>
          </cell>
          <cell r="C146" t="str">
            <v>BUFFALO</v>
          </cell>
          <cell r="D146" t="str">
            <v>CITY OR VILLAGE</v>
          </cell>
          <cell r="E146">
            <v>1059</v>
          </cell>
          <cell r="F146" t="str">
            <v>SHELTON</v>
          </cell>
          <cell r="G146">
            <v>824934</v>
          </cell>
          <cell r="H146">
            <v>1701286</v>
          </cell>
          <cell r="I146">
            <v>3433471</v>
          </cell>
          <cell r="J146">
            <v>37470730</v>
          </cell>
          <cell r="K146">
            <v>4903275</v>
          </cell>
          <cell r="L146">
            <v>0</v>
          </cell>
          <cell r="M146">
            <v>0</v>
          </cell>
          <cell r="N146">
            <v>351630</v>
          </cell>
          <cell r="O146">
            <v>0</v>
          </cell>
          <cell r="P146">
            <v>1910</v>
          </cell>
          <cell r="Q146">
            <v>0</v>
          </cell>
          <cell r="R146">
            <v>48687236</v>
          </cell>
        </row>
        <row r="147">
          <cell r="B147">
            <v>10</v>
          </cell>
          <cell r="C147" t="str">
            <v>BUFFALO</v>
          </cell>
          <cell r="D147" t="str">
            <v>CITY OR VILLAGE</v>
          </cell>
        </row>
        <row r="148">
          <cell r="B148">
            <v>10</v>
          </cell>
          <cell r="C148" t="str">
            <v>BUFFALO</v>
          </cell>
          <cell r="D148" t="str">
            <v>CITY OR VILLAGE</v>
          </cell>
        </row>
        <row r="149">
          <cell r="B149">
            <v>10</v>
          </cell>
          <cell r="C149" t="str">
            <v>BUFFALO</v>
          </cell>
          <cell r="D149" t="str">
            <v>CITY OR VILLAGE</v>
          </cell>
        </row>
        <row r="150">
          <cell r="B150">
            <v>10</v>
          </cell>
          <cell r="C150" t="str">
            <v>BUFFALO</v>
          </cell>
          <cell r="D150" t="str">
            <v>CITY OR VILLAGE</v>
          </cell>
        </row>
        <row r="151">
          <cell r="B151">
            <v>10</v>
          </cell>
          <cell r="C151" t="str">
            <v>BUFFALO</v>
          </cell>
          <cell r="D151" t="str">
            <v>CITY OR VILLAGE</v>
          </cell>
        </row>
        <row r="152">
          <cell r="B152">
            <v>10</v>
          </cell>
          <cell r="C152" t="str">
            <v>BUFFALO</v>
          </cell>
          <cell r="D152" t="str">
            <v>CITY OR VILLAGE</v>
          </cell>
        </row>
        <row r="153">
          <cell r="B153">
            <v>11</v>
          </cell>
          <cell r="C153" t="str">
            <v>BURT</v>
          </cell>
          <cell r="D153" t="str">
            <v>CITY OR VILLAGE</v>
          </cell>
          <cell r="E153">
            <v>199</v>
          </cell>
          <cell r="F153" t="str">
            <v>CRAIG</v>
          </cell>
          <cell r="G153">
            <v>298750</v>
          </cell>
          <cell r="H153">
            <v>66801</v>
          </cell>
          <cell r="I153">
            <v>6363</v>
          </cell>
          <cell r="J153">
            <v>3694729</v>
          </cell>
          <cell r="K153">
            <v>151402</v>
          </cell>
          <cell r="L153">
            <v>0</v>
          </cell>
          <cell r="M153">
            <v>0</v>
          </cell>
          <cell r="N153">
            <v>31774</v>
          </cell>
          <cell r="O153">
            <v>0</v>
          </cell>
          <cell r="P153">
            <v>0</v>
          </cell>
          <cell r="Q153">
            <v>0</v>
          </cell>
          <cell r="R153">
            <v>4249819</v>
          </cell>
        </row>
        <row r="154">
          <cell r="B154">
            <v>11</v>
          </cell>
          <cell r="C154" t="str">
            <v>BURT</v>
          </cell>
          <cell r="D154" t="str">
            <v>CITY OR VILLAGE</v>
          </cell>
          <cell r="E154">
            <v>481</v>
          </cell>
          <cell r="F154" t="str">
            <v>DECATUR</v>
          </cell>
          <cell r="G154">
            <v>515561</v>
          </cell>
          <cell r="H154">
            <v>452128</v>
          </cell>
          <cell r="I154">
            <v>126681</v>
          </cell>
          <cell r="J154">
            <v>14028472</v>
          </cell>
          <cell r="K154">
            <v>2169338</v>
          </cell>
          <cell r="L154">
            <v>0</v>
          </cell>
          <cell r="M154">
            <v>322427</v>
          </cell>
          <cell r="N154">
            <v>760978</v>
          </cell>
          <cell r="O154">
            <v>0</v>
          </cell>
          <cell r="P154">
            <v>0</v>
          </cell>
          <cell r="Q154">
            <v>0</v>
          </cell>
          <cell r="R154">
            <v>18375585</v>
          </cell>
        </row>
        <row r="155">
          <cell r="B155">
            <v>11</v>
          </cell>
          <cell r="C155" t="str">
            <v>BURT</v>
          </cell>
          <cell r="D155" t="str">
            <v>CITY OR VILLAGE</v>
          </cell>
          <cell r="E155">
            <v>851</v>
          </cell>
          <cell r="F155" t="str">
            <v>LYONS</v>
          </cell>
          <cell r="G155">
            <v>1463393</v>
          </cell>
          <cell r="H155">
            <v>537842</v>
          </cell>
          <cell r="I155">
            <v>782589</v>
          </cell>
          <cell r="J155">
            <v>23630954</v>
          </cell>
          <cell r="K155">
            <v>3601837</v>
          </cell>
          <cell r="L155">
            <v>1821660</v>
          </cell>
          <cell r="M155">
            <v>0</v>
          </cell>
          <cell r="N155">
            <v>27910</v>
          </cell>
          <cell r="O155">
            <v>0</v>
          </cell>
          <cell r="P155">
            <v>1000</v>
          </cell>
          <cell r="Q155">
            <v>0</v>
          </cell>
          <cell r="R155">
            <v>31867185</v>
          </cell>
        </row>
        <row r="156">
          <cell r="B156">
            <v>11</v>
          </cell>
          <cell r="C156" t="str">
            <v>BURT</v>
          </cell>
          <cell r="D156" t="str">
            <v>CITY OR VILLAGE</v>
          </cell>
          <cell r="E156">
            <v>1244</v>
          </cell>
          <cell r="F156" t="str">
            <v>OAKLAND</v>
          </cell>
          <cell r="G156">
            <v>3922582</v>
          </cell>
          <cell r="H156">
            <v>600162</v>
          </cell>
          <cell r="I156">
            <v>792519</v>
          </cell>
          <cell r="J156">
            <v>36997005</v>
          </cell>
          <cell r="K156">
            <v>8493617</v>
          </cell>
          <cell r="L156">
            <v>174935</v>
          </cell>
          <cell r="M156">
            <v>0</v>
          </cell>
          <cell r="N156">
            <v>128842</v>
          </cell>
          <cell r="O156">
            <v>0</v>
          </cell>
          <cell r="P156">
            <v>0</v>
          </cell>
          <cell r="Q156">
            <v>0</v>
          </cell>
          <cell r="R156">
            <v>51109662</v>
          </cell>
        </row>
        <row r="157">
          <cell r="B157">
            <v>11</v>
          </cell>
          <cell r="C157" t="str">
            <v>BURT</v>
          </cell>
          <cell r="D157" t="str">
            <v>CITY OR VILLAGE</v>
          </cell>
          <cell r="E157">
            <v>1823</v>
          </cell>
          <cell r="F157" t="str">
            <v>TEKAMAH</v>
          </cell>
          <cell r="G157">
            <v>2402205</v>
          </cell>
          <cell r="H157">
            <v>744886</v>
          </cell>
          <cell r="I157">
            <v>152874</v>
          </cell>
          <cell r="J157">
            <v>61315936</v>
          </cell>
          <cell r="K157">
            <v>11286570</v>
          </cell>
          <cell r="L157">
            <v>257760</v>
          </cell>
          <cell r="M157">
            <v>0</v>
          </cell>
          <cell r="N157">
            <v>343713</v>
          </cell>
          <cell r="O157">
            <v>0</v>
          </cell>
          <cell r="P157">
            <v>0</v>
          </cell>
          <cell r="Q157">
            <v>0</v>
          </cell>
          <cell r="R157">
            <v>76503944</v>
          </cell>
        </row>
        <row r="158">
          <cell r="B158">
            <v>11</v>
          </cell>
          <cell r="C158" t="str">
            <v>BURT</v>
          </cell>
          <cell r="D158" t="str">
            <v>CITY OR VILLAGE</v>
          </cell>
        </row>
        <row r="159">
          <cell r="B159">
            <v>11</v>
          </cell>
          <cell r="C159" t="str">
            <v>BURT</v>
          </cell>
          <cell r="D159" t="str">
            <v>CITY OR VILLAGE</v>
          </cell>
        </row>
        <row r="160">
          <cell r="B160">
            <v>11</v>
          </cell>
          <cell r="C160" t="str">
            <v>BURT</v>
          </cell>
          <cell r="D160" t="str">
            <v>CITY OR VILLAGE</v>
          </cell>
        </row>
        <row r="161">
          <cell r="B161">
            <v>11</v>
          </cell>
          <cell r="C161" t="str">
            <v>BURT</v>
          </cell>
          <cell r="D161" t="str">
            <v>CITY OR VILLAGE</v>
          </cell>
        </row>
        <row r="162">
          <cell r="B162">
            <v>11</v>
          </cell>
          <cell r="C162" t="str">
            <v>BURT</v>
          </cell>
          <cell r="D162" t="str">
            <v>CITY OR VILLAGE</v>
          </cell>
        </row>
        <row r="163">
          <cell r="B163">
            <v>11</v>
          </cell>
          <cell r="C163" t="str">
            <v>BURT</v>
          </cell>
          <cell r="D163" t="str">
            <v>CITY OR VILLAGE</v>
          </cell>
        </row>
        <row r="164">
          <cell r="B164">
            <v>11</v>
          </cell>
          <cell r="C164" t="str">
            <v>BURT</v>
          </cell>
          <cell r="D164" t="str">
            <v>CITY OR VILLAGE</v>
          </cell>
        </row>
        <row r="165">
          <cell r="B165">
            <v>11</v>
          </cell>
          <cell r="C165" t="str">
            <v>BURT</v>
          </cell>
          <cell r="D165" t="str">
            <v>CITY OR VILLAGE</v>
          </cell>
        </row>
        <row r="166">
          <cell r="B166">
            <v>11</v>
          </cell>
          <cell r="C166" t="str">
            <v>BURT</v>
          </cell>
          <cell r="D166" t="str">
            <v>CITY OR VILLAGE</v>
          </cell>
        </row>
        <row r="167">
          <cell r="B167">
            <v>11</v>
          </cell>
          <cell r="C167" t="str">
            <v>BURT</v>
          </cell>
          <cell r="D167" t="str">
            <v>CITY OR VILLAGE</v>
          </cell>
        </row>
        <row r="168">
          <cell r="B168">
            <v>12</v>
          </cell>
          <cell r="C168" t="str">
            <v>BUTLER</v>
          </cell>
          <cell r="D168" t="str">
            <v>CITY OR VILLAGE</v>
          </cell>
          <cell r="E168">
            <v>69</v>
          </cell>
          <cell r="F168" t="str">
            <v>ABIE</v>
          </cell>
          <cell r="G168">
            <v>298170</v>
          </cell>
          <cell r="H168">
            <v>3491</v>
          </cell>
          <cell r="I168">
            <v>197</v>
          </cell>
          <cell r="J168">
            <v>1300565</v>
          </cell>
          <cell r="K168">
            <v>104495</v>
          </cell>
          <cell r="L168">
            <v>0</v>
          </cell>
          <cell r="M168">
            <v>0</v>
          </cell>
          <cell r="N168">
            <v>5840</v>
          </cell>
          <cell r="O168">
            <v>0</v>
          </cell>
          <cell r="P168">
            <v>20480</v>
          </cell>
          <cell r="Q168">
            <v>0</v>
          </cell>
          <cell r="R168">
            <v>1733238</v>
          </cell>
        </row>
        <row r="169">
          <cell r="B169">
            <v>12</v>
          </cell>
          <cell r="C169" t="str">
            <v>BUTLER</v>
          </cell>
          <cell r="D169" t="str">
            <v>CITY OR VILLAGE</v>
          </cell>
          <cell r="E169">
            <v>435</v>
          </cell>
          <cell r="F169" t="str">
            <v>BELLWOOD</v>
          </cell>
          <cell r="G169">
            <v>436931</v>
          </cell>
          <cell r="H169">
            <v>130343</v>
          </cell>
          <cell r="I169">
            <v>263575</v>
          </cell>
          <cell r="J169">
            <v>11739380</v>
          </cell>
          <cell r="K169">
            <v>3311825</v>
          </cell>
          <cell r="L169">
            <v>0</v>
          </cell>
          <cell r="M169">
            <v>0</v>
          </cell>
          <cell r="N169">
            <v>7310</v>
          </cell>
          <cell r="O169">
            <v>0</v>
          </cell>
          <cell r="P169">
            <v>0</v>
          </cell>
          <cell r="Q169">
            <v>0</v>
          </cell>
          <cell r="R169">
            <v>15889364</v>
          </cell>
        </row>
        <row r="170">
          <cell r="B170">
            <v>12</v>
          </cell>
          <cell r="C170" t="str">
            <v>BUTLER</v>
          </cell>
          <cell r="D170" t="str">
            <v>CITY OR VILLAGE</v>
          </cell>
          <cell r="E170">
            <v>332</v>
          </cell>
          <cell r="F170" t="str">
            <v>BRAINARD</v>
          </cell>
          <cell r="G170">
            <v>1078692</v>
          </cell>
          <cell r="H170">
            <v>280463</v>
          </cell>
          <cell r="I170">
            <v>930261</v>
          </cell>
          <cell r="J170">
            <v>12661820</v>
          </cell>
          <cell r="K170">
            <v>5938865</v>
          </cell>
          <cell r="L170">
            <v>0</v>
          </cell>
          <cell r="M170">
            <v>0</v>
          </cell>
          <cell r="N170">
            <v>9595</v>
          </cell>
          <cell r="O170">
            <v>0</v>
          </cell>
          <cell r="P170">
            <v>0</v>
          </cell>
          <cell r="Q170">
            <v>0</v>
          </cell>
          <cell r="R170">
            <v>20899696</v>
          </cell>
        </row>
        <row r="171">
          <cell r="B171">
            <v>12</v>
          </cell>
          <cell r="C171" t="str">
            <v>BUTLER</v>
          </cell>
          <cell r="D171" t="str">
            <v>CITY OR VILLAGE</v>
          </cell>
          <cell r="E171">
            <v>99</v>
          </cell>
          <cell r="F171" t="str">
            <v>BRUNO</v>
          </cell>
          <cell r="G171">
            <v>119695</v>
          </cell>
          <cell r="H171">
            <v>53875</v>
          </cell>
          <cell r="I171">
            <v>3036</v>
          </cell>
          <cell r="J171">
            <v>1707515</v>
          </cell>
          <cell r="K171">
            <v>382290</v>
          </cell>
          <cell r="L171">
            <v>0</v>
          </cell>
          <cell r="M171">
            <v>0</v>
          </cell>
          <cell r="N171">
            <v>155125</v>
          </cell>
          <cell r="O171">
            <v>0</v>
          </cell>
          <cell r="P171">
            <v>22015</v>
          </cell>
          <cell r="Q171">
            <v>0</v>
          </cell>
          <cell r="R171">
            <v>2443551</v>
          </cell>
        </row>
        <row r="172">
          <cell r="B172">
            <v>12</v>
          </cell>
          <cell r="C172" t="str">
            <v>BUTLER</v>
          </cell>
          <cell r="D172" t="str">
            <v>CITY OR VILLAGE</v>
          </cell>
          <cell r="E172">
            <v>2922</v>
          </cell>
          <cell r="F172" t="str">
            <v>DAVID CITY</v>
          </cell>
          <cell r="G172">
            <v>10888255</v>
          </cell>
          <cell r="H172">
            <v>1111723</v>
          </cell>
          <cell r="I172">
            <v>1078169</v>
          </cell>
          <cell r="J172">
            <v>99706885</v>
          </cell>
          <cell r="K172">
            <v>19866430</v>
          </cell>
          <cell r="L172">
            <v>7371435</v>
          </cell>
          <cell r="M172">
            <v>0</v>
          </cell>
          <cell r="N172">
            <v>210230</v>
          </cell>
          <cell r="O172">
            <v>0</v>
          </cell>
          <cell r="P172">
            <v>0</v>
          </cell>
          <cell r="Q172">
            <v>0</v>
          </cell>
          <cell r="R172">
            <v>140233127</v>
          </cell>
        </row>
        <row r="173">
          <cell r="B173">
            <v>12</v>
          </cell>
          <cell r="C173" t="str">
            <v>BUTLER</v>
          </cell>
          <cell r="D173" t="str">
            <v>CITY OR VILLAGE</v>
          </cell>
          <cell r="E173">
            <v>204</v>
          </cell>
          <cell r="F173" t="str">
            <v>DWIGHT</v>
          </cell>
          <cell r="G173">
            <v>346134</v>
          </cell>
          <cell r="H173">
            <v>42486</v>
          </cell>
          <cell r="I173">
            <v>2394</v>
          </cell>
          <cell r="J173">
            <v>7697280</v>
          </cell>
          <cell r="K173">
            <v>1437460</v>
          </cell>
          <cell r="L173">
            <v>0</v>
          </cell>
          <cell r="M173">
            <v>0</v>
          </cell>
          <cell r="N173">
            <v>68050</v>
          </cell>
          <cell r="O173">
            <v>0</v>
          </cell>
          <cell r="P173">
            <v>0</v>
          </cell>
          <cell r="Q173">
            <v>0</v>
          </cell>
          <cell r="R173">
            <v>9593804</v>
          </cell>
        </row>
        <row r="174">
          <cell r="B174">
            <v>12</v>
          </cell>
          <cell r="C174" t="str">
            <v>BUTLER</v>
          </cell>
          <cell r="D174" t="str">
            <v>CITY OR VILLAGE</v>
          </cell>
          <cell r="E174">
            <v>54</v>
          </cell>
          <cell r="F174" t="str">
            <v>GARRISON</v>
          </cell>
          <cell r="G174">
            <v>398162</v>
          </cell>
          <cell r="H174">
            <v>82104</v>
          </cell>
          <cell r="I174">
            <v>238496</v>
          </cell>
          <cell r="J174">
            <v>918765</v>
          </cell>
          <cell r="K174">
            <v>3328230</v>
          </cell>
          <cell r="L174">
            <v>0</v>
          </cell>
          <cell r="M174">
            <v>0</v>
          </cell>
          <cell r="N174">
            <v>32730</v>
          </cell>
          <cell r="O174">
            <v>0</v>
          </cell>
          <cell r="P174">
            <v>0</v>
          </cell>
          <cell r="Q174">
            <v>0</v>
          </cell>
          <cell r="R174">
            <v>4998487</v>
          </cell>
        </row>
        <row r="175">
          <cell r="B175">
            <v>12</v>
          </cell>
          <cell r="C175" t="str">
            <v>BUTLER</v>
          </cell>
          <cell r="D175" t="str">
            <v>CITY OR VILLAGE</v>
          </cell>
          <cell r="E175">
            <v>88</v>
          </cell>
          <cell r="F175" t="str">
            <v>LINWOOD</v>
          </cell>
          <cell r="G175">
            <v>196540</v>
          </cell>
          <cell r="H175">
            <v>0</v>
          </cell>
          <cell r="I175">
            <v>0</v>
          </cell>
          <cell r="J175">
            <v>1152995</v>
          </cell>
          <cell r="K175">
            <v>200035</v>
          </cell>
          <cell r="L175">
            <v>0</v>
          </cell>
          <cell r="M175">
            <v>0</v>
          </cell>
          <cell r="N175">
            <v>665465</v>
          </cell>
          <cell r="O175">
            <v>18000</v>
          </cell>
          <cell r="P175">
            <v>39625</v>
          </cell>
          <cell r="Q175">
            <v>0</v>
          </cell>
          <cell r="R175">
            <v>2272660</v>
          </cell>
        </row>
        <row r="176">
          <cell r="B176">
            <v>12</v>
          </cell>
          <cell r="C176" t="str">
            <v>BUTLER</v>
          </cell>
          <cell r="D176" t="str">
            <v>CITY OR VILLAGE</v>
          </cell>
          <cell r="E176">
            <v>127</v>
          </cell>
          <cell r="F176" t="str">
            <v>OCTAVIA</v>
          </cell>
          <cell r="G176">
            <v>4826</v>
          </cell>
          <cell r="H176">
            <v>46625</v>
          </cell>
          <cell r="I176">
            <v>2627</v>
          </cell>
          <cell r="J176">
            <v>2047520</v>
          </cell>
          <cell r="K176">
            <v>0</v>
          </cell>
          <cell r="L176">
            <v>0</v>
          </cell>
          <cell r="M176">
            <v>0</v>
          </cell>
          <cell r="N176">
            <v>143675</v>
          </cell>
          <cell r="O176">
            <v>0</v>
          </cell>
          <cell r="P176">
            <v>0</v>
          </cell>
          <cell r="Q176">
            <v>0</v>
          </cell>
          <cell r="R176">
            <v>2245273</v>
          </cell>
        </row>
        <row r="177">
          <cell r="B177">
            <v>12</v>
          </cell>
          <cell r="C177" t="str">
            <v>BUTLER</v>
          </cell>
          <cell r="D177" t="str">
            <v>CITY OR VILLAGE</v>
          </cell>
          <cell r="E177">
            <v>374</v>
          </cell>
          <cell r="F177" t="str">
            <v>RISING CITY</v>
          </cell>
          <cell r="G177">
            <v>728338</v>
          </cell>
          <cell r="H177">
            <v>331837</v>
          </cell>
          <cell r="I177">
            <v>456504</v>
          </cell>
          <cell r="J177">
            <v>9539825</v>
          </cell>
          <cell r="K177">
            <v>4607360</v>
          </cell>
          <cell r="L177">
            <v>0</v>
          </cell>
          <cell r="M177">
            <v>0</v>
          </cell>
          <cell r="N177">
            <v>170170</v>
          </cell>
          <cell r="O177">
            <v>0</v>
          </cell>
          <cell r="P177">
            <v>2400</v>
          </cell>
          <cell r="Q177">
            <v>0</v>
          </cell>
          <cell r="R177">
            <v>15836434</v>
          </cell>
        </row>
        <row r="178">
          <cell r="B178">
            <v>12</v>
          </cell>
          <cell r="C178" t="str">
            <v>BUTLER</v>
          </cell>
          <cell r="D178" t="str">
            <v>CITY OR VILLAGE</v>
          </cell>
          <cell r="E178">
            <v>43</v>
          </cell>
          <cell r="F178" t="str">
            <v>SURPRISE</v>
          </cell>
          <cell r="G178">
            <v>8470</v>
          </cell>
          <cell r="H178">
            <v>46197</v>
          </cell>
          <cell r="I178">
            <v>2603</v>
          </cell>
          <cell r="J178">
            <v>635405</v>
          </cell>
          <cell r="K178">
            <v>185210</v>
          </cell>
          <cell r="L178">
            <v>0</v>
          </cell>
          <cell r="M178">
            <v>0</v>
          </cell>
          <cell r="N178">
            <v>727175</v>
          </cell>
          <cell r="O178">
            <v>63640</v>
          </cell>
          <cell r="P178">
            <v>18580</v>
          </cell>
          <cell r="Q178">
            <v>0</v>
          </cell>
          <cell r="R178">
            <v>1687280</v>
          </cell>
        </row>
        <row r="179">
          <cell r="B179">
            <v>12</v>
          </cell>
          <cell r="C179" t="str">
            <v>BUTLER</v>
          </cell>
          <cell r="D179" t="str">
            <v>CITY OR VILLAGE</v>
          </cell>
          <cell r="E179">
            <v>171</v>
          </cell>
          <cell r="F179" t="str">
            <v>ULYSSES</v>
          </cell>
          <cell r="G179">
            <v>420248</v>
          </cell>
          <cell r="H179">
            <v>393704</v>
          </cell>
          <cell r="I179">
            <v>296145</v>
          </cell>
          <cell r="J179">
            <v>2809870</v>
          </cell>
          <cell r="K179">
            <v>1685120</v>
          </cell>
          <cell r="L179">
            <v>0</v>
          </cell>
          <cell r="M179">
            <v>0</v>
          </cell>
          <cell r="N179">
            <v>7780</v>
          </cell>
          <cell r="O179">
            <v>0</v>
          </cell>
          <cell r="P179">
            <v>0</v>
          </cell>
          <cell r="Q179">
            <v>0</v>
          </cell>
          <cell r="R179">
            <v>5612867</v>
          </cell>
        </row>
        <row r="180">
          <cell r="B180">
            <v>12</v>
          </cell>
          <cell r="C180" t="str">
            <v>BUTLER</v>
          </cell>
          <cell r="D180" t="str">
            <v>CITY OR VILLAGE</v>
          </cell>
        </row>
        <row r="181">
          <cell r="B181">
            <v>12</v>
          </cell>
          <cell r="C181" t="str">
            <v>BUTLER</v>
          </cell>
          <cell r="D181" t="str">
            <v>CITY OR VILLAGE</v>
          </cell>
        </row>
        <row r="182">
          <cell r="B182">
            <v>12</v>
          </cell>
          <cell r="C182" t="str">
            <v>BUTLER</v>
          </cell>
          <cell r="D182" t="str">
            <v>CITY OR VILLAGE</v>
          </cell>
        </row>
        <row r="183">
          <cell r="B183">
            <v>13</v>
          </cell>
          <cell r="C183" t="str">
            <v>CASS</v>
          </cell>
          <cell r="D183" t="str">
            <v>CITY OR VILLAGE</v>
          </cell>
          <cell r="E183">
            <v>132</v>
          </cell>
          <cell r="F183" t="str">
            <v>ALVO</v>
          </cell>
          <cell r="G183">
            <v>23025</v>
          </cell>
          <cell r="H183">
            <v>12671</v>
          </cell>
          <cell r="I183">
            <v>1403</v>
          </cell>
          <cell r="J183">
            <v>4876546</v>
          </cell>
          <cell r="K183">
            <v>779029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5692674</v>
          </cell>
        </row>
        <row r="184">
          <cell r="B184">
            <v>13</v>
          </cell>
          <cell r="C184" t="str">
            <v>CASS</v>
          </cell>
          <cell r="D184" t="str">
            <v>CITY OR VILLAGE</v>
          </cell>
          <cell r="E184">
            <v>242</v>
          </cell>
          <cell r="F184" t="str">
            <v>AVOCA</v>
          </cell>
          <cell r="G184">
            <v>237893</v>
          </cell>
          <cell r="H184">
            <v>125916</v>
          </cell>
          <cell r="I184">
            <v>7376</v>
          </cell>
          <cell r="J184">
            <v>5823379</v>
          </cell>
          <cell r="K184">
            <v>557671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6752235</v>
          </cell>
        </row>
        <row r="185">
          <cell r="B185">
            <v>13</v>
          </cell>
          <cell r="C185" t="str">
            <v>CASS</v>
          </cell>
          <cell r="D185" t="str">
            <v>CITY OR VILLAGE</v>
          </cell>
          <cell r="E185">
            <v>390</v>
          </cell>
          <cell r="F185" t="str">
            <v>CEDAR CREEK</v>
          </cell>
          <cell r="G185">
            <v>128832</v>
          </cell>
          <cell r="H185">
            <v>204958</v>
          </cell>
          <cell r="I185">
            <v>511669</v>
          </cell>
          <cell r="J185">
            <v>66252022</v>
          </cell>
          <cell r="K185">
            <v>1321078</v>
          </cell>
          <cell r="L185">
            <v>0</v>
          </cell>
          <cell r="M185">
            <v>134984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68553543</v>
          </cell>
        </row>
        <row r="186">
          <cell r="B186">
            <v>13</v>
          </cell>
          <cell r="C186" t="str">
            <v>CASS</v>
          </cell>
          <cell r="D186" t="str">
            <v>CITY OR VILLAGE</v>
          </cell>
          <cell r="E186">
            <v>1024</v>
          </cell>
          <cell r="F186" t="str">
            <v>EAGLE</v>
          </cell>
          <cell r="G186">
            <v>898757</v>
          </cell>
          <cell r="H186">
            <v>319140</v>
          </cell>
          <cell r="I186">
            <v>18823</v>
          </cell>
          <cell r="J186">
            <v>45712659</v>
          </cell>
          <cell r="K186">
            <v>7545581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54494960</v>
          </cell>
        </row>
        <row r="187">
          <cell r="B187">
            <v>13</v>
          </cell>
          <cell r="C187" t="str">
            <v>CASS</v>
          </cell>
          <cell r="D187" t="str">
            <v>CITY OR VILLAGE</v>
          </cell>
          <cell r="E187">
            <v>634</v>
          </cell>
          <cell r="F187" t="str">
            <v>ELMWOOD</v>
          </cell>
          <cell r="G187">
            <v>3579429</v>
          </cell>
          <cell r="H187">
            <v>255991</v>
          </cell>
          <cell r="I187">
            <v>15242</v>
          </cell>
          <cell r="J187">
            <v>27744323</v>
          </cell>
          <cell r="K187">
            <v>5136993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36731978</v>
          </cell>
        </row>
        <row r="188">
          <cell r="B188">
            <v>13</v>
          </cell>
          <cell r="C188" t="str">
            <v>CASS</v>
          </cell>
          <cell r="D188" t="str">
            <v>CITY OR VILLAGE</v>
          </cell>
          <cell r="E188">
            <v>568</v>
          </cell>
          <cell r="F188" t="str">
            <v>GREENWOOD</v>
          </cell>
          <cell r="G188">
            <v>529631</v>
          </cell>
          <cell r="H188">
            <v>444472</v>
          </cell>
          <cell r="I188">
            <v>760406</v>
          </cell>
          <cell r="J188">
            <v>20874958</v>
          </cell>
          <cell r="K188">
            <v>4260490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26869957</v>
          </cell>
        </row>
        <row r="189">
          <cell r="B189">
            <v>13</v>
          </cell>
          <cell r="C189" t="str">
            <v>CASS</v>
          </cell>
          <cell r="D189" t="str">
            <v>CITY OR VILLAGE</v>
          </cell>
          <cell r="E189">
            <v>1106</v>
          </cell>
          <cell r="F189" t="str">
            <v>LOUISVILLE</v>
          </cell>
          <cell r="G189">
            <v>795432</v>
          </cell>
          <cell r="H189">
            <v>666367</v>
          </cell>
          <cell r="I189">
            <v>1206019</v>
          </cell>
          <cell r="J189">
            <v>52416071</v>
          </cell>
          <cell r="K189">
            <v>8203029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63286918</v>
          </cell>
        </row>
        <row r="190">
          <cell r="B190">
            <v>13</v>
          </cell>
          <cell r="C190" t="str">
            <v>CASS</v>
          </cell>
          <cell r="D190" t="str">
            <v>CITY OR VILLAGE</v>
          </cell>
          <cell r="E190">
            <v>178</v>
          </cell>
          <cell r="F190" t="str">
            <v>MANLEY</v>
          </cell>
          <cell r="G190">
            <v>50623</v>
          </cell>
          <cell r="H190">
            <v>68399</v>
          </cell>
          <cell r="I190">
            <v>135123</v>
          </cell>
          <cell r="J190">
            <v>6270480</v>
          </cell>
          <cell r="K190">
            <v>559669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7084294</v>
          </cell>
        </row>
        <row r="191">
          <cell r="B191">
            <v>13</v>
          </cell>
          <cell r="C191" t="str">
            <v>CASS</v>
          </cell>
          <cell r="D191" t="str">
            <v>CITY OR VILLAGE</v>
          </cell>
          <cell r="E191">
            <v>236</v>
          </cell>
          <cell r="F191" t="str">
            <v>MURDOCK</v>
          </cell>
          <cell r="G191">
            <v>72309</v>
          </cell>
          <cell r="H191">
            <v>119462</v>
          </cell>
          <cell r="I191">
            <v>8327</v>
          </cell>
          <cell r="J191">
            <v>12943586</v>
          </cell>
          <cell r="K191">
            <v>818649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13962333</v>
          </cell>
        </row>
        <row r="192">
          <cell r="B192">
            <v>13</v>
          </cell>
          <cell r="C192" t="str">
            <v>CASS</v>
          </cell>
          <cell r="D192" t="str">
            <v>CITY OR VILLAGE</v>
          </cell>
          <cell r="E192">
            <v>463</v>
          </cell>
          <cell r="F192" t="str">
            <v>MURRAY</v>
          </cell>
          <cell r="G192">
            <v>55366</v>
          </cell>
          <cell r="H192">
            <v>217897</v>
          </cell>
          <cell r="I192">
            <v>274731</v>
          </cell>
          <cell r="J192">
            <v>20960531</v>
          </cell>
          <cell r="K192">
            <v>1742801</v>
          </cell>
          <cell r="L192">
            <v>0</v>
          </cell>
          <cell r="M192">
            <v>0</v>
          </cell>
          <cell r="N192">
            <v>4942</v>
          </cell>
          <cell r="O192">
            <v>0</v>
          </cell>
          <cell r="P192">
            <v>0</v>
          </cell>
          <cell r="Q192">
            <v>0</v>
          </cell>
          <cell r="R192">
            <v>23256268</v>
          </cell>
        </row>
        <row r="193">
          <cell r="B193">
            <v>13</v>
          </cell>
          <cell r="C193" t="str">
            <v>CASS</v>
          </cell>
          <cell r="D193" t="str">
            <v>CITY OR VILLAGE</v>
          </cell>
          <cell r="E193">
            <v>204</v>
          </cell>
          <cell r="F193" t="str">
            <v>NEHAWKA</v>
          </cell>
          <cell r="G193">
            <v>39261</v>
          </cell>
          <cell r="H193">
            <v>156704</v>
          </cell>
          <cell r="I193">
            <v>394725</v>
          </cell>
          <cell r="J193">
            <v>6662918</v>
          </cell>
          <cell r="K193">
            <v>560393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7814001</v>
          </cell>
        </row>
        <row r="194">
          <cell r="B194">
            <v>13</v>
          </cell>
          <cell r="C194" t="str">
            <v>CASS</v>
          </cell>
          <cell r="D194" t="str">
            <v>CITY OR VILLAGE</v>
          </cell>
          <cell r="E194">
            <v>6505</v>
          </cell>
          <cell r="F194" t="str">
            <v>PLATTSMOUTH</v>
          </cell>
          <cell r="G194">
            <v>5685688</v>
          </cell>
          <cell r="H194">
            <v>3071825</v>
          </cell>
          <cell r="I194">
            <v>2860988</v>
          </cell>
          <cell r="J194">
            <v>205510646</v>
          </cell>
          <cell r="K194">
            <v>60143784</v>
          </cell>
          <cell r="L194">
            <v>3572700</v>
          </cell>
          <cell r="M194">
            <v>198469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281044100</v>
          </cell>
        </row>
        <row r="195">
          <cell r="B195">
            <v>13</v>
          </cell>
          <cell r="C195" t="str">
            <v>CASS</v>
          </cell>
          <cell r="D195" t="str">
            <v>CITY OR VILLAGE</v>
          </cell>
          <cell r="E195">
            <v>99</v>
          </cell>
          <cell r="F195" t="str">
            <v>SOUTH BEND</v>
          </cell>
          <cell r="G195">
            <v>5771</v>
          </cell>
          <cell r="H195">
            <v>274257</v>
          </cell>
          <cell r="I195">
            <v>933673</v>
          </cell>
          <cell r="J195">
            <v>3145490</v>
          </cell>
          <cell r="K195">
            <v>687718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5046909</v>
          </cell>
        </row>
        <row r="196">
          <cell r="B196">
            <v>13</v>
          </cell>
          <cell r="C196" t="str">
            <v>CASS</v>
          </cell>
          <cell r="D196" t="str">
            <v>CITY OR VILLAGE</v>
          </cell>
          <cell r="E196">
            <v>233</v>
          </cell>
          <cell r="F196" t="str">
            <v>UNION</v>
          </cell>
          <cell r="G196">
            <v>198987</v>
          </cell>
          <cell r="H196">
            <v>278557</v>
          </cell>
          <cell r="I196">
            <v>443072</v>
          </cell>
          <cell r="J196">
            <v>6882868</v>
          </cell>
          <cell r="K196">
            <v>747816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8551300</v>
          </cell>
        </row>
        <row r="197">
          <cell r="B197">
            <v>13</v>
          </cell>
          <cell r="C197" t="str">
            <v>CASS</v>
          </cell>
          <cell r="D197" t="str">
            <v>CITY OR VILLAGE</v>
          </cell>
          <cell r="E197">
            <v>1050</v>
          </cell>
          <cell r="F197" t="str">
            <v>WEEPING WATER</v>
          </cell>
          <cell r="G197">
            <v>8741510</v>
          </cell>
          <cell r="H197">
            <v>566739</v>
          </cell>
          <cell r="I197">
            <v>376111</v>
          </cell>
          <cell r="J197">
            <v>50431343</v>
          </cell>
          <cell r="K197">
            <v>4652455</v>
          </cell>
          <cell r="L197">
            <v>482076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65250234</v>
          </cell>
        </row>
        <row r="198">
          <cell r="B198">
            <v>14</v>
          </cell>
          <cell r="C198" t="str">
            <v>CEDAR</v>
          </cell>
          <cell r="D198" t="str">
            <v>CITY OR VILLAGE</v>
          </cell>
          <cell r="E198">
            <v>115</v>
          </cell>
          <cell r="F198" t="str">
            <v>BELDEN</v>
          </cell>
          <cell r="G198">
            <v>128829</v>
          </cell>
          <cell r="H198">
            <v>161776</v>
          </cell>
          <cell r="I198">
            <v>237767</v>
          </cell>
          <cell r="J198">
            <v>2551515</v>
          </cell>
          <cell r="K198">
            <v>512430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3592317</v>
          </cell>
        </row>
        <row r="199">
          <cell r="B199">
            <v>14</v>
          </cell>
          <cell r="C199" t="str">
            <v>CEDAR</v>
          </cell>
          <cell r="D199" t="str">
            <v>CITY OR VILLAGE</v>
          </cell>
          <cell r="E199">
            <v>473</v>
          </cell>
          <cell r="F199" t="str">
            <v>COLERIDGE</v>
          </cell>
          <cell r="G199">
            <v>386709</v>
          </cell>
          <cell r="H199">
            <v>135456</v>
          </cell>
          <cell r="I199">
            <v>13965</v>
          </cell>
          <cell r="J199">
            <v>11181860</v>
          </cell>
          <cell r="K199">
            <v>1353360</v>
          </cell>
          <cell r="L199">
            <v>0</v>
          </cell>
          <cell r="M199">
            <v>0</v>
          </cell>
          <cell r="N199">
            <v>200160</v>
          </cell>
          <cell r="O199">
            <v>0</v>
          </cell>
          <cell r="P199">
            <v>0</v>
          </cell>
          <cell r="Q199">
            <v>0</v>
          </cell>
          <cell r="R199">
            <v>13271510</v>
          </cell>
        </row>
        <row r="200">
          <cell r="B200">
            <v>14</v>
          </cell>
          <cell r="C200" t="str">
            <v>CEDAR</v>
          </cell>
          <cell r="D200" t="str">
            <v>CITY OR VILLAGE</v>
          </cell>
          <cell r="E200">
            <v>139</v>
          </cell>
          <cell r="F200" t="str">
            <v>FORDYCE</v>
          </cell>
          <cell r="G200">
            <v>138962</v>
          </cell>
          <cell r="H200">
            <v>6200</v>
          </cell>
          <cell r="I200">
            <v>386</v>
          </cell>
          <cell r="J200">
            <v>3685025</v>
          </cell>
          <cell r="K200">
            <v>1582060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5412633</v>
          </cell>
        </row>
        <row r="201">
          <cell r="B201">
            <v>14</v>
          </cell>
          <cell r="C201" t="str">
            <v>CEDAR</v>
          </cell>
          <cell r="D201" t="str">
            <v>CITY OR VILLAGE</v>
          </cell>
          <cell r="E201">
            <v>1554</v>
          </cell>
          <cell r="F201" t="str">
            <v>HARTINGTON</v>
          </cell>
          <cell r="G201">
            <v>3392777</v>
          </cell>
          <cell r="H201">
            <v>2590498</v>
          </cell>
          <cell r="I201">
            <v>518886</v>
          </cell>
          <cell r="J201">
            <v>65326455</v>
          </cell>
          <cell r="K201">
            <v>13774570</v>
          </cell>
          <cell r="L201">
            <v>0</v>
          </cell>
          <cell r="M201">
            <v>0</v>
          </cell>
          <cell r="N201">
            <v>47505</v>
          </cell>
          <cell r="O201">
            <v>0</v>
          </cell>
          <cell r="P201">
            <v>0</v>
          </cell>
          <cell r="Q201">
            <v>0</v>
          </cell>
          <cell r="R201">
            <v>85650691</v>
          </cell>
        </row>
        <row r="202">
          <cell r="B202">
            <v>14</v>
          </cell>
          <cell r="C202" t="str">
            <v>CEDAR</v>
          </cell>
          <cell r="D202" t="str">
            <v>CITY OR VILLAGE</v>
          </cell>
          <cell r="E202">
            <v>964</v>
          </cell>
          <cell r="F202" t="str">
            <v>LAUREL</v>
          </cell>
          <cell r="G202">
            <v>4576841</v>
          </cell>
          <cell r="H202">
            <v>495793</v>
          </cell>
          <cell r="I202">
            <v>571198</v>
          </cell>
          <cell r="J202">
            <v>30156795</v>
          </cell>
          <cell r="K202">
            <v>8910580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44711207</v>
          </cell>
        </row>
        <row r="203">
          <cell r="B203">
            <v>14</v>
          </cell>
          <cell r="C203" t="str">
            <v>CEDAR</v>
          </cell>
          <cell r="D203" t="str">
            <v>CITY OR VILLAGE</v>
          </cell>
          <cell r="E203">
            <v>57</v>
          </cell>
          <cell r="F203" t="str">
            <v>MAGNET</v>
          </cell>
          <cell r="G203">
            <v>34421</v>
          </cell>
          <cell r="H203">
            <v>4030</v>
          </cell>
          <cell r="I203">
            <v>251</v>
          </cell>
          <cell r="J203">
            <v>970410</v>
          </cell>
          <cell r="K203">
            <v>454545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1463657</v>
          </cell>
        </row>
        <row r="204">
          <cell r="B204">
            <v>14</v>
          </cell>
          <cell r="C204" t="str">
            <v>CEDAR</v>
          </cell>
          <cell r="D204" t="str">
            <v>CITY OR VILLAGE</v>
          </cell>
          <cell r="E204">
            <v>23</v>
          </cell>
          <cell r="F204" t="str">
            <v>OBERT</v>
          </cell>
          <cell r="G204">
            <v>39586</v>
          </cell>
          <cell r="H204">
            <v>0</v>
          </cell>
          <cell r="I204">
            <v>0</v>
          </cell>
          <cell r="J204">
            <v>253915</v>
          </cell>
          <cell r="K204">
            <v>153135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446636</v>
          </cell>
        </row>
        <row r="205">
          <cell r="B205">
            <v>14</v>
          </cell>
          <cell r="C205" t="str">
            <v>CEDAR</v>
          </cell>
          <cell r="D205" t="str">
            <v>CITY OR VILLAGE</v>
          </cell>
          <cell r="E205">
            <v>944</v>
          </cell>
          <cell r="F205" t="str">
            <v>RANDOLPH</v>
          </cell>
          <cell r="G205">
            <v>1360348</v>
          </cell>
          <cell r="H205">
            <v>624120</v>
          </cell>
          <cell r="I205">
            <v>492323</v>
          </cell>
          <cell r="J205">
            <v>27731515</v>
          </cell>
          <cell r="K205">
            <v>4793472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35001778</v>
          </cell>
        </row>
        <row r="206">
          <cell r="B206">
            <v>14</v>
          </cell>
          <cell r="C206" t="str">
            <v>CEDAR</v>
          </cell>
          <cell r="D206" t="str">
            <v>CITY OR VILLAGE</v>
          </cell>
          <cell r="E206">
            <v>96</v>
          </cell>
          <cell r="F206" t="str">
            <v>ST HELENA</v>
          </cell>
          <cell r="G206">
            <v>13391</v>
          </cell>
          <cell r="H206">
            <v>7440</v>
          </cell>
          <cell r="I206">
            <v>464</v>
          </cell>
          <cell r="J206">
            <v>2704955</v>
          </cell>
          <cell r="K206">
            <v>126870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2853120</v>
          </cell>
        </row>
        <row r="207">
          <cell r="B207">
            <v>14</v>
          </cell>
          <cell r="C207" t="str">
            <v>CEDAR</v>
          </cell>
          <cell r="D207" t="str">
            <v>CITY OR VILLAGE</v>
          </cell>
          <cell r="E207">
            <v>166</v>
          </cell>
          <cell r="F207" t="str">
            <v>WYNOT</v>
          </cell>
          <cell r="G207">
            <v>80364</v>
          </cell>
          <cell r="H207">
            <v>14701</v>
          </cell>
          <cell r="I207">
            <v>916</v>
          </cell>
          <cell r="J207">
            <v>6223755</v>
          </cell>
          <cell r="K207">
            <v>920310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7240046</v>
          </cell>
        </row>
        <row r="208">
          <cell r="B208">
            <v>14</v>
          </cell>
          <cell r="C208" t="str">
            <v>CEDAR</v>
          </cell>
          <cell r="D208" t="str">
            <v>CITY OR VILLAGE</v>
          </cell>
        </row>
        <row r="209">
          <cell r="B209">
            <v>14</v>
          </cell>
          <cell r="C209" t="str">
            <v>CEDAR</v>
          </cell>
          <cell r="D209" t="str">
            <v>CITY OR VILLAGE</v>
          </cell>
        </row>
        <row r="210">
          <cell r="B210">
            <v>14</v>
          </cell>
          <cell r="C210" t="str">
            <v>CEDAR</v>
          </cell>
          <cell r="D210" t="str">
            <v>CITY OR VILLAGE</v>
          </cell>
        </row>
        <row r="211">
          <cell r="B211">
            <v>14</v>
          </cell>
          <cell r="C211" t="str">
            <v>CEDAR</v>
          </cell>
          <cell r="D211" t="str">
            <v>CITY OR VILLAGE</v>
          </cell>
        </row>
        <row r="212">
          <cell r="B212">
            <v>14</v>
          </cell>
          <cell r="C212" t="str">
            <v>CEDAR</v>
          </cell>
          <cell r="D212" t="str">
            <v>CITY OR VILLAGE</v>
          </cell>
        </row>
        <row r="213">
          <cell r="B213">
            <v>15</v>
          </cell>
          <cell r="C213" t="str">
            <v>CHASE</v>
          </cell>
          <cell r="D213" t="str">
            <v>CITY OR VILLAGE</v>
          </cell>
          <cell r="E213">
            <v>2071</v>
          </cell>
          <cell r="F213" t="str">
            <v>IMPERIAL</v>
          </cell>
          <cell r="G213">
            <v>8650547</v>
          </cell>
          <cell r="H213">
            <v>3113656</v>
          </cell>
          <cell r="I213">
            <v>660571</v>
          </cell>
          <cell r="J213">
            <v>105885460</v>
          </cell>
          <cell r="K213">
            <v>53043965</v>
          </cell>
          <cell r="L213">
            <v>0</v>
          </cell>
          <cell r="M213">
            <v>0</v>
          </cell>
          <cell r="N213">
            <v>913555</v>
          </cell>
          <cell r="O213">
            <v>0</v>
          </cell>
          <cell r="P213">
            <v>9333</v>
          </cell>
          <cell r="Q213">
            <v>0</v>
          </cell>
          <cell r="R213">
            <v>172277087</v>
          </cell>
        </row>
        <row r="214">
          <cell r="B214">
            <v>15</v>
          </cell>
          <cell r="C214" t="str">
            <v>CHASE</v>
          </cell>
          <cell r="D214" t="str">
            <v>CITY OR VILLAGE</v>
          </cell>
          <cell r="E214">
            <v>23</v>
          </cell>
          <cell r="F214" t="str">
            <v>LAMAR</v>
          </cell>
          <cell r="G214">
            <v>177651</v>
          </cell>
          <cell r="H214">
            <v>65249</v>
          </cell>
          <cell r="I214">
            <v>4125</v>
          </cell>
          <cell r="J214">
            <v>774117</v>
          </cell>
          <cell r="K214">
            <v>114137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1135279</v>
          </cell>
        </row>
        <row r="215">
          <cell r="B215">
            <v>15</v>
          </cell>
          <cell r="C215" t="str">
            <v>CHASE</v>
          </cell>
          <cell r="D215" t="str">
            <v>CITY OR VILLAGE</v>
          </cell>
          <cell r="E215">
            <v>577</v>
          </cell>
          <cell r="F215" t="str">
            <v>WAUNETA</v>
          </cell>
          <cell r="G215">
            <v>406796</v>
          </cell>
          <cell r="H215">
            <v>691826</v>
          </cell>
          <cell r="I215">
            <v>509779</v>
          </cell>
          <cell r="J215">
            <v>16251885</v>
          </cell>
          <cell r="K215">
            <v>4217722</v>
          </cell>
          <cell r="L215">
            <v>0</v>
          </cell>
          <cell r="M215">
            <v>0</v>
          </cell>
          <cell r="N215">
            <v>148861</v>
          </cell>
          <cell r="O215">
            <v>1935</v>
          </cell>
          <cell r="P215">
            <v>52139</v>
          </cell>
          <cell r="Q215">
            <v>0</v>
          </cell>
          <cell r="R215">
            <v>22280943</v>
          </cell>
        </row>
        <row r="216">
          <cell r="B216">
            <v>15</v>
          </cell>
          <cell r="C216" t="str">
            <v>CHASE</v>
          </cell>
          <cell r="D216" t="str">
            <v>CITY OR VILLAGE</v>
          </cell>
        </row>
        <row r="217">
          <cell r="B217">
            <v>15</v>
          </cell>
          <cell r="C217" t="str">
            <v>CHASE</v>
          </cell>
          <cell r="D217" t="str">
            <v>CITY OR VILLAGE</v>
          </cell>
        </row>
        <row r="218">
          <cell r="B218">
            <v>15</v>
          </cell>
          <cell r="C218" t="str">
            <v>CHASE</v>
          </cell>
          <cell r="D218" t="str">
            <v>CITY OR VILLAGE</v>
          </cell>
        </row>
        <row r="219">
          <cell r="B219">
            <v>15</v>
          </cell>
          <cell r="C219" t="str">
            <v>CHASE</v>
          </cell>
          <cell r="D219" t="str">
            <v>CITY OR VILLAGE</v>
          </cell>
        </row>
        <row r="220">
          <cell r="B220">
            <v>15</v>
          </cell>
          <cell r="C220" t="str">
            <v>CHASE</v>
          </cell>
          <cell r="D220" t="str">
            <v>CITY OR VILLAGE</v>
          </cell>
        </row>
        <row r="221">
          <cell r="B221">
            <v>15</v>
          </cell>
          <cell r="C221" t="str">
            <v>CHASE</v>
          </cell>
          <cell r="D221" t="str">
            <v>CITY OR VILLAGE</v>
          </cell>
        </row>
        <row r="222">
          <cell r="B222">
            <v>15</v>
          </cell>
          <cell r="C222" t="str">
            <v>CHASE</v>
          </cell>
          <cell r="D222" t="str">
            <v>CITY OR VILLAGE</v>
          </cell>
        </row>
        <row r="223">
          <cell r="B223">
            <v>15</v>
          </cell>
          <cell r="C223" t="str">
            <v>CHASE</v>
          </cell>
          <cell r="D223" t="str">
            <v>CITY OR VILLAGE</v>
          </cell>
        </row>
        <row r="224">
          <cell r="B224">
            <v>15</v>
          </cell>
          <cell r="C224" t="str">
            <v>CHASE</v>
          </cell>
          <cell r="D224" t="str">
            <v>CITY OR VILLAGE</v>
          </cell>
        </row>
        <row r="225">
          <cell r="B225">
            <v>15</v>
          </cell>
          <cell r="C225" t="str">
            <v>CHASE</v>
          </cell>
          <cell r="D225" t="str">
            <v>CITY OR VILLAGE</v>
          </cell>
        </row>
        <row r="226">
          <cell r="B226">
            <v>15</v>
          </cell>
          <cell r="C226" t="str">
            <v>CHASE</v>
          </cell>
          <cell r="D226" t="str">
            <v>CITY OR VILLAGE</v>
          </cell>
        </row>
        <row r="227">
          <cell r="B227">
            <v>15</v>
          </cell>
          <cell r="C227" t="str">
            <v>CHASE</v>
          </cell>
          <cell r="D227" t="str">
            <v>CITY OR VILLAGE</v>
          </cell>
        </row>
        <row r="228">
          <cell r="B228">
            <v>16</v>
          </cell>
          <cell r="C228" t="str">
            <v>CHERRY</v>
          </cell>
          <cell r="D228" t="str">
            <v>CITY OR VILLAGE</v>
          </cell>
          <cell r="E228">
            <v>154</v>
          </cell>
          <cell r="F228" t="str">
            <v>CODY</v>
          </cell>
          <cell r="G228">
            <v>298249</v>
          </cell>
          <cell r="H228">
            <v>170605</v>
          </cell>
          <cell r="I228">
            <v>10633</v>
          </cell>
          <cell r="J228">
            <v>3622353</v>
          </cell>
          <cell r="K228">
            <v>542208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4047</v>
          </cell>
          <cell r="Q228">
            <v>0</v>
          </cell>
          <cell r="R228">
            <v>4648095</v>
          </cell>
        </row>
        <row r="229">
          <cell r="B229">
            <v>16</v>
          </cell>
          <cell r="C229" t="str">
            <v>CHERRY</v>
          </cell>
          <cell r="D229" t="str">
            <v>CITY OR VILLAGE</v>
          </cell>
          <cell r="E229">
            <v>69</v>
          </cell>
          <cell r="F229" t="str">
            <v>CROOKSTON</v>
          </cell>
          <cell r="G229">
            <v>20948</v>
          </cell>
          <cell r="H229">
            <v>176159</v>
          </cell>
          <cell r="I229">
            <v>10979</v>
          </cell>
          <cell r="J229">
            <v>1026871</v>
          </cell>
          <cell r="K229">
            <v>2066568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3301525</v>
          </cell>
        </row>
        <row r="230">
          <cell r="B230">
            <v>16</v>
          </cell>
          <cell r="C230" t="str">
            <v>CHERRY</v>
          </cell>
          <cell r="D230" t="str">
            <v>CITY OR VILLAGE</v>
          </cell>
          <cell r="E230">
            <v>77</v>
          </cell>
          <cell r="F230" t="str">
            <v>KILGORE</v>
          </cell>
          <cell r="G230">
            <v>117380</v>
          </cell>
          <cell r="H230">
            <v>237197</v>
          </cell>
          <cell r="I230">
            <v>14784</v>
          </cell>
          <cell r="J230">
            <v>1237810</v>
          </cell>
          <cell r="K230">
            <v>304602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660</v>
          </cell>
          <cell r="Q230">
            <v>0</v>
          </cell>
          <cell r="R230">
            <v>1912433</v>
          </cell>
        </row>
        <row r="231">
          <cell r="B231">
            <v>16</v>
          </cell>
          <cell r="C231" t="str">
            <v>CHERRY</v>
          </cell>
          <cell r="D231" t="str">
            <v>CITY OR VILLAGE</v>
          </cell>
          <cell r="E231">
            <v>128</v>
          </cell>
          <cell r="F231" t="str">
            <v>MERRIMAN</v>
          </cell>
          <cell r="G231">
            <v>34135</v>
          </cell>
          <cell r="H231">
            <v>107880</v>
          </cell>
          <cell r="I231">
            <v>6724</v>
          </cell>
          <cell r="J231">
            <v>1128889</v>
          </cell>
          <cell r="K231">
            <v>621169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1898797</v>
          </cell>
        </row>
        <row r="232">
          <cell r="B232">
            <v>16</v>
          </cell>
          <cell r="C232" t="str">
            <v>CHERRY</v>
          </cell>
          <cell r="D232" t="str">
            <v>CITY OR VILLAGE</v>
          </cell>
          <cell r="E232">
            <v>20</v>
          </cell>
          <cell r="F232" t="str">
            <v>NENZEL</v>
          </cell>
          <cell r="G232">
            <v>79035</v>
          </cell>
          <cell r="H232">
            <v>136</v>
          </cell>
          <cell r="I232">
            <v>61</v>
          </cell>
          <cell r="J232">
            <v>396521</v>
          </cell>
          <cell r="K232">
            <v>57065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532818</v>
          </cell>
        </row>
        <row r="233">
          <cell r="B233">
            <v>16</v>
          </cell>
          <cell r="C233" t="str">
            <v>CHERRY</v>
          </cell>
          <cell r="D233" t="str">
            <v>CITY OR VILLAGE</v>
          </cell>
          <cell r="E233">
            <v>2737</v>
          </cell>
          <cell r="F233" t="str">
            <v>VALENTINE</v>
          </cell>
          <cell r="G233">
            <v>10400107</v>
          </cell>
          <cell r="H233">
            <v>486951</v>
          </cell>
          <cell r="I233">
            <v>201352</v>
          </cell>
          <cell r="J233">
            <v>113969044</v>
          </cell>
          <cell r="K233">
            <v>52911625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177969079</v>
          </cell>
        </row>
        <row r="234">
          <cell r="B234">
            <v>16</v>
          </cell>
          <cell r="C234" t="str">
            <v>CHERRY</v>
          </cell>
          <cell r="D234" t="str">
            <v>CITY OR VILLAGE</v>
          </cell>
          <cell r="E234">
            <v>63</v>
          </cell>
          <cell r="F234" t="str">
            <v>WOOD LAKE</v>
          </cell>
          <cell r="G234">
            <v>9609</v>
          </cell>
          <cell r="H234">
            <v>207352</v>
          </cell>
          <cell r="I234">
            <v>54681</v>
          </cell>
          <cell r="J234">
            <v>997879</v>
          </cell>
          <cell r="K234">
            <v>80488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1350009</v>
          </cell>
        </row>
        <row r="235">
          <cell r="B235">
            <v>16</v>
          </cell>
          <cell r="C235" t="str">
            <v>CHERRY</v>
          </cell>
          <cell r="D235" t="str">
            <v>CITY OR VILLAGE</v>
          </cell>
        </row>
        <row r="236">
          <cell r="B236">
            <v>16</v>
          </cell>
          <cell r="C236" t="str">
            <v>CHERRY</v>
          </cell>
          <cell r="D236" t="str">
            <v>CITY OR VILLAGE</v>
          </cell>
        </row>
        <row r="237">
          <cell r="B237">
            <v>16</v>
          </cell>
          <cell r="C237" t="str">
            <v>CHERRY</v>
          </cell>
          <cell r="D237" t="str">
            <v>CITY OR VILLAGE</v>
          </cell>
        </row>
        <row r="238">
          <cell r="B238">
            <v>16</v>
          </cell>
          <cell r="C238" t="str">
            <v>CHERRY</v>
          </cell>
          <cell r="D238" t="str">
            <v>CITY OR VILLAGE</v>
          </cell>
        </row>
        <row r="239">
          <cell r="B239">
            <v>16</v>
          </cell>
          <cell r="C239" t="str">
            <v>CHERRY</v>
          </cell>
          <cell r="D239" t="str">
            <v>CITY OR VILLAGE</v>
          </cell>
        </row>
        <row r="240">
          <cell r="B240">
            <v>16</v>
          </cell>
          <cell r="C240" t="str">
            <v>CHERRY</v>
          </cell>
          <cell r="D240" t="str">
            <v>CITY OR VILLAGE</v>
          </cell>
        </row>
        <row r="241">
          <cell r="B241">
            <v>16</v>
          </cell>
          <cell r="C241" t="str">
            <v>CHERRY</v>
          </cell>
          <cell r="D241" t="str">
            <v>CITY OR VILLAGE</v>
          </cell>
        </row>
        <row r="242">
          <cell r="B242">
            <v>16</v>
          </cell>
          <cell r="C242" t="str">
            <v>CHERRY</v>
          </cell>
          <cell r="D242" t="str">
            <v>CITY OR VILLAGE</v>
          </cell>
        </row>
        <row r="243">
          <cell r="B243">
            <v>17</v>
          </cell>
          <cell r="C243" t="str">
            <v>CHEYENNE</v>
          </cell>
          <cell r="D243" t="str">
            <v>CITY OR VILLAGE</v>
          </cell>
          <cell r="E243">
            <v>315</v>
          </cell>
          <cell r="F243" t="str">
            <v>DALTON</v>
          </cell>
          <cell r="G243">
            <v>246161</v>
          </cell>
          <cell r="H243">
            <v>837999</v>
          </cell>
          <cell r="I243">
            <v>942668</v>
          </cell>
          <cell r="J243">
            <v>10012933</v>
          </cell>
          <cell r="K243">
            <v>1115410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13155171</v>
          </cell>
        </row>
        <row r="244">
          <cell r="B244">
            <v>17</v>
          </cell>
          <cell r="C244" t="str">
            <v>CHEYENNE</v>
          </cell>
          <cell r="D244" t="str">
            <v>CITY OR VILLAGE</v>
          </cell>
          <cell r="E244">
            <v>214</v>
          </cell>
          <cell r="F244" t="str">
            <v>GURLEY</v>
          </cell>
          <cell r="G244">
            <v>113212</v>
          </cell>
          <cell r="H244">
            <v>440938</v>
          </cell>
          <cell r="I244">
            <v>564772</v>
          </cell>
          <cell r="J244">
            <v>5479705</v>
          </cell>
          <cell r="K244">
            <v>6019826</v>
          </cell>
          <cell r="L244">
            <v>0</v>
          </cell>
          <cell r="M244">
            <v>0</v>
          </cell>
          <cell r="N244">
            <v>13067</v>
          </cell>
          <cell r="O244">
            <v>0</v>
          </cell>
          <cell r="P244">
            <v>0</v>
          </cell>
          <cell r="Q244">
            <v>0</v>
          </cell>
          <cell r="R244">
            <v>12631520</v>
          </cell>
        </row>
        <row r="245">
          <cell r="B245">
            <v>17</v>
          </cell>
          <cell r="C245" t="str">
            <v>CHEYENNE</v>
          </cell>
          <cell r="D245" t="str">
            <v>CITY OR VILLAGE</v>
          </cell>
          <cell r="E245">
            <v>318</v>
          </cell>
          <cell r="F245" t="str">
            <v>LODGEPOLE</v>
          </cell>
          <cell r="G245">
            <v>115138</v>
          </cell>
          <cell r="H245">
            <v>847981</v>
          </cell>
          <cell r="I245">
            <v>2546011</v>
          </cell>
          <cell r="J245">
            <v>10195534</v>
          </cell>
          <cell r="K245">
            <v>1901125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3955</v>
          </cell>
          <cell r="Q245">
            <v>0</v>
          </cell>
          <cell r="R245">
            <v>15609744</v>
          </cell>
        </row>
        <row r="246">
          <cell r="B246">
            <v>17</v>
          </cell>
          <cell r="C246" t="str">
            <v>CHEYENNE</v>
          </cell>
          <cell r="D246" t="str">
            <v>CITY OR VILLAGE</v>
          </cell>
          <cell r="E246">
            <v>337</v>
          </cell>
          <cell r="F246" t="str">
            <v>POTTER</v>
          </cell>
          <cell r="G246">
            <v>3473757</v>
          </cell>
          <cell r="H246">
            <v>997881</v>
          </cell>
          <cell r="I246">
            <v>3403561</v>
          </cell>
          <cell r="J246">
            <v>11820066</v>
          </cell>
          <cell r="K246">
            <v>2159280</v>
          </cell>
          <cell r="L246">
            <v>1399696</v>
          </cell>
          <cell r="M246">
            <v>0</v>
          </cell>
          <cell r="N246">
            <v>12038</v>
          </cell>
          <cell r="O246">
            <v>0</v>
          </cell>
          <cell r="P246">
            <v>14840</v>
          </cell>
          <cell r="Q246">
            <v>0</v>
          </cell>
          <cell r="R246">
            <v>23281119</v>
          </cell>
        </row>
        <row r="247">
          <cell r="B247">
            <v>17</v>
          </cell>
          <cell r="C247" t="str">
            <v>CHEYENNE</v>
          </cell>
          <cell r="D247" t="str">
            <v>CITY OR VILLAGE</v>
          </cell>
          <cell r="E247">
            <v>6757</v>
          </cell>
          <cell r="F247" t="str">
            <v>SIDNEY</v>
          </cell>
          <cell r="G247">
            <v>31754042</v>
          </cell>
          <cell r="H247">
            <v>8544369</v>
          </cell>
          <cell r="I247">
            <v>13842634</v>
          </cell>
          <cell r="J247">
            <v>255321235</v>
          </cell>
          <cell r="K247">
            <v>148664032</v>
          </cell>
          <cell r="L247">
            <v>836912</v>
          </cell>
          <cell r="M247">
            <v>0</v>
          </cell>
          <cell r="N247">
            <v>2020859</v>
          </cell>
          <cell r="O247">
            <v>1277</v>
          </cell>
          <cell r="P247">
            <v>3330</v>
          </cell>
          <cell r="Q247">
            <v>0</v>
          </cell>
          <cell r="R247">
            <v>460988690</v>
          </cell>
        </row>
        <row r="248">
          <cell r="B248">
            <v>17</v>
          </cell>
          <cell r="C248" t="str">
            <v>CHEYENNE</v>
          </cell>
          <cell r="D248" t="str">
            <v>CITY OR VILLAGE</v>
          </cell>
        </row>
        <row r="249">
          <cell r="B249">
            <v>17</v>
          </cell>
          <cell r="C249" t="str">
            <v>CHEYENNE</v>
          </cell>
          <cell r="D249" t="str">
            <v>CITY OR VILLAGE</v>
          </cell>
        </row>
        <row r="250">
          <cell r="B250">
            <v>17</v>
          </cell>
          <cell r="C250" t="str">
            <v>CHEYENNE</v>
          </cell>
          <cell r="D250" t="str">
            <v>CITY OR VILLAGE</v>
          </cell>
        </row>
        <row r="251">
          <cell r="B251">
            <v>17</v>
          </cell>
          <cell r="C251" t="str">
            <v>CHEYENNE</v>
          </cell>
          <cell r="D251" t="str">
            <v>CITY OR VILLAGE</v>
          </cell>
        </row>
        <row r="252">
          <cell r="B252">
            <v>17</v>
          </cell>
          <cell r="C252" t="str">
            <v>CHEYENNE</v>
          </cell>
          <cell r="D252" t="str">
            <v>CITY OR VILLAGE</v>
          </cell>
        </row>
        <row r="253">
          <cell r="B253">
            <v>17</v>
          </cell>
          <cell r="C253" t="str">
            <v>CHEYENNE</v>
          </cell>
          <cell r="D253" t="str">
            <v>CITY OR VILLAGE</v>
          </cell>
        </row>
        <row r="254">
          <cell r="B254">
            <v>17</v>
          </cell>
          <cell r="C254" t="str">
            <v>CHEYENNE</v>
          </cell>
          <cell r="D254" t="str">
            <v>CITY OR VILLAGE</v>
          </cell>
        </row>
        <row r="255">
          <cell r="B255">
            <v>17</v>
          </cell>
          <cell r="C255" t="str">
            <v>CHEYENNE</v>
          </cell>
          <cell r="D255" t="str">
            <v>CITY OR VILLAGE</v>
          </cell>
        </row>
        <row r="256">
          <cell r="B256">
            <v>17</v>
          </cell>
          <cell r="C256" t="str">
            <v>CHEYENNE</v>
          </cell>
          <cell r="D256" t="str">
            <v>CITY OR VILLAGE</v>
          </cell>
        </row>
        <row r="257">
          <cell r="B257">
            <v>17</v>
          </cell>
          <cell r="C257" t="str">
            <v>CHEYENNE</v>
          </cell>
          <cell r="D257" t="str">
            <v>CITY OR VILLAGE</v>
          </cell>
        </row>
        <row r="258">
          <cell r="B258">
            <v>18</v>
          </cell>
          <cell r="C258" t="str">
            <v>CLAY</v>
          </cell>
          <cell r="D258" t="str">
            <v>CITY OR VILLAGE</v>
          </cell>
          <cell r="E258">
            <v>760</v>
          </cell>
          <cell r="F258" t="str">
            <v>CLAY CENTER</v>
          </cell>
          <cell r="G258">
            <v>872312</v>
          </cell>
          <cell r="H258">
            <v>539387</v>
          </cell>
          <cell r="I258">
            <v>47757</v>
          </cell>
          <cell r="J258">
            <v>25322600</v>
          </cell>
          <cell r="K258">
            <v>6463755</v>
          </cell>
          <cell r="L258">
            <v>0</v>
          </cell>
          <cell r="M258">
            <v>0</v>
          </cell>
          <cell r="N258">
            <v>34365</v>
          </cell>
          <cell r="O258">
            <v>0</v>
          </cell>
          <cell r="P258">
            <v>0</v>
          </cell>
          <cell r="Q258">
            <v>0</v>
          </cell>
          <cell r="R258">
            <v>33280176</v>
          </cell>
        </row>
        <row r="259">
          <cell r="B259">
            <v>18</v>
          </cell>
          <cell r="C259" t="str">
            <v>CLAY</v>
          </cell>
          <cell r="D259" t="str">
            <v>CITY OR VILLAGE</v>
          </cell>
          <cell r="E259">
            <v>67</v>
          </cell>
          <cell r="F259" t="str">
            <v>DEWEESE</v>
          </cell>
          <cell r="G259">
            <v>53420</v>
          </cell>
          <cell r="H259">
            <v>51761</v>
          </cell>
          <cell r="I259">
            <v>2917</v>
          </cell>
          <cell r="J259">
            <v>1735945</v>
          </cell>
          <cell r="K259">
            <v>757345</v>
          </cell>
          <cell r="L259">
            <v>0</v>
          </cell>
          <cell r="M259">
            <v>0</v>
          </cell>
          <cell r="N259">
            <v>6325</v>
          </cell>
          <cell r="O259">
            <v>0</v>
          </cell>
          <cell r="P259">
            <v>0</v>
          </cell>
          <cell r="Q259">
            <v>0</v>
          </cell>
          <cell r="R259">
            <v>2607713</v>
          </cell>
        </row>
        <row r="260">
          <cell r="B260">
            <v>18</v>
          </cell>
          <cell r="C260" t="str">
            <v>CLAY</v>
          </cell>
          <cell r="D260" t="str">
            <v>CITY OR VILLAGE</v>
          </cell>
          <cell r="E260">
            <v>498</v>
          </cell>
          <cell r="F260" t="str">
            <v>EDGAR</v>
          </cell>
          <cell r="G260">
            <v>534311</v>
          </cell>
          <cell r="H260">
            <v>863267</v>
          </cell>
          <cell r="I260">
            <v>1888394</v>
          </cell>
          <cell r="J260">
            <v>10875390</v>
          </cell>
          <cell r="K260">
            <v>3433685</v>
          </cell>
          <cell r="L260">
            <v>0</v>
          </cell>
          <cell r="M260">
            <v>0</v>
          </cell>
          <cell r="N260">
            <v>391200</v>
          </cell>
          <cell r="O260">
            <v>99425</v>
          </cell>
          <cell r="P260">
            <v>57700</v>
          </cell>
          <cell r="Q260">
            <v>0</v>
          </cell>
          <cell r="R260">
            <v>18143372</v>
          </cell>
        </row>
        <row r="261">
          <cell r="B261">
            <v>18</v>
          </cell>
          <cell r="C261" t="str">
            <v>CLAY</v>
          </cell>
          <cell r="D261" t="str">
            <v>CITY OR VILLAGE</v>
          </cell>
          <cell r="E261">
            <v>387</v>
          </cell>
          <cell r="F261" t="str">
            <v>FAIRFIELD</v>
          </cell>
          <cell r="G261">
            <v>1808907</v>
          </cell>
          <cell r="H261">
            <v>1337649</v>
          </cell>
          <cell r="I261">
            <v>3841886</v>
          </cell>
          <cell r="J261">
            <v>10722690</v>
          </cell>
          <cell r="K261">
            <v>4108345</v>
          </cell>
          <cell r="L261">
            <v>0</v>
          </cell>
          <cell r="M261">
            <v>0</v>
          </cell>
          <cell r="N261">
            <v>303425</v>
          </cell>
          <cell r="O261">
            <v>0</v>
          </cell>
          <cell r="P261">
            <v>8940</v>
          </cell>
          <cell r="Q261">
            <v>0</v>
          </cell>
          <cell r="R261">
            <v>22131842</v>
          </cell>
        </row>
        <row r="262">
          <cell r="B262">
            <v>18</v>
          </cell>
          <cell r="C262" t="str">
            <v>CLAY</v>
          </cell>
          <cell r="D262" t="str">
            <v>CITY OR VILLAGE</v>
          </cell>
          <cell r="E262">
            <v>310</v>
          </cell>
          <cell r="F262" t="str">
            <v>GLENVIL</v>
          </cell>
          <cell r="G262">
            <v>12691</v>
          </cell>
          <cell r="H262">
            <v>794459</v>
          </cell>
          <cell r="I262">
            <v>2950263</v>
          </cell>
          <cell r="J262">
            <v>8172140</v>
          </cell>
          <cell r="K262">
            <v>321815</v>
          </cell>
          <cell r="L262">
            <v>0</v>
          </cell>
          <cell r="M262">
            <v>0</v>
          </cell>
          <cell r="N262">
            <v>19775</v>
          </cell>
          <cell r="O262">
            <v>0</v>
          </cell>
          <cell r="P262">
            <v>0</v>
          </cell>
          <cell r="Q262">
            <v>0</v>
          </cell>
          <cell r="R262">
            <v>12271143</v>
          </cell>
        </row>
        <row r="263">
          <cell r="B263">
            <v>18</v>
          </cell>
          <cell r="C263" t="str">
            <v>CLAY</v>
          </cell>
          <cell r="D263" t="str">
            <v>CITY OR VILLAGE</v>
          </cell>
          <cell r="E263">
            <v>1013</v>
          </cell>
          <cell r="F263" t="str">
            <v>HARVARD</v>
          </cell>
          <cell r="G263">
            <v>711851</v>
          </cell>
          <cell r="H263">
            <v>716468</v>
          </cell>
          <cell r="I263">
            <v>834512</v>
          </cell>
          <cell r="J263">
            <v>15997315</v>
          </cell>
          <cell r="K263">
            <v>2892515</v>
          </cell>
          <cell r="L263">
            <v>0</v>
          </cell>
          <cell r="M263">
            <v>0</v>
          </cell>
          <cell r="N263">
            <v>119375</v>
          </cell>
          <cell r="O263">
            <v>0</v>
          </cell>
          <cell r="P263">
            <v>5775</v>
          </cell>
          <cell r="Q263">
            <v>0</v>
          </cell>
          <cell r="R263">
            <v>21277811</v>
          </cell>
        </row>
        <row r="264">
          <cell r="B264">
            <v>18</v>
          </cell>
          <cell r="C264" t="str">
            <v>CLAY</v>
          </cell>
          <cell r="D264" t="str">
            <v>CITY OR VILLAGE</v>
          </cell>
          <cell r="E264">
            <v>63</v>
          </cell>
          <cell r="F264" t="str">
            <v>ONG</v>
          </cell>
          <cell r="G264">
            <v>31873</v>
          </cell>
          <cell r="H264">
            <v>44183</v>
          </cell>
          <cell r="I264">
            <v>2490</v>
          </cell>
          <cell r="J264">
            <v>986705</v>
          </cell>
          <cell r="K264">
            <v>779080</v>
          </cell>
          <cell r="L264">
            <v>0</v>
          </cell>
          <cell r="M264">
            <v>0</v>
          </cell>
          <cell r="N264">
            <v>66140</v>
          </cell>
          <cell r="O264">
            <v>0</v>
          </cell>
          <cell r="P264">
            <v>7940</v>
          </cell>
          <cell r="Q264">
            <v>0</v>
          </cell>
          <cell r="R264">
            <v>1918411</v>
          </cell>
        </row>
        <row r="265">
          <cell r="B265">
            <v>18</v>
          </cell>
          <cell r="C265" t="str">
            <v>CLAY</v>
          </cell>
          <cell r="D265" t="str">
            <v>CITY OR VILLAGE</v>
          </cell>
          <cell r="E265">
            <v>47</v>
          </cell>
          <cell r="F265" t="str">
            <v>SARONVILLE</v>
          </cell>
          <cell r="G265">
            <v>161232</v>
          </cell>
          <cell r="H265">
            <v>97794</v>
          </cell>
          <cell r="I265">
            <v>239690</v>
          </cell>
          <cell r="J265">
            <v>1186135</v>
          </cell>
          <cell r="K265">
            <v>3625220</v>
          </cell>
          <cell r="L265">
            <v>0</v>
          </cell>
          <cell r="M265">
            <v>0</v>
          </cell>
          <cell r="N265">
            <v>109470</v>
          </cell>
          <cell r="O265">
            <v>0</v>
          </cell>
          <cell r="P265">
            <v>9890</v>
          </cell>
          <cell r="Q265">
            <v>0</v>
          </cell>
          <cell r="R265">
            <v>5429431</v>
          </cell>
        </row>
        <row r="266">
          <cell r="B266">
            <v>18</v>
          </cell>
          <cell r="C266" t="str">
            <v>CLAY</v>
          </cell>
          <cell r="D266" t="str">
            <v>CITY OR VILLAGE</v>
          </cell>
          <cell r="E266">
            <v>1502</v>
          </cell>
          <cell r="F266" t="str">
            <v>SUTTON</v>
          </cell>
          <cell r="G266">
            <v>7077278</v>
          </cell>
          <cell r="H266">
            <v>1342563</v>
          </cell>
          <cell r="I266">
            <v>1222496</v>
          </cell>
          <cell r="J266">
            <v>56998345</v>
          </cell>
          <cell r="K266">
            <v>23419890</v>
          </cell>
          <cell r="L266">
            <v>0</v>
          </cell>
          <cell r="M266">
            <v>0</v>
          </cell>
          <cell r="N266">
            <v>292685</v>
          </cell>
          <cell r="O266">
            <v>66805</v>
          </cell>
          <cell r="P266">
            <v>17995</v>
          </cell>
          <cell r="Q266">
            <v>0</v>
          </cell>
          <cell r="R266">
            <v>90438057</v>
          </cell>
        </row>
        <row r="267">
          <cell r="B267">
            <v>18</v>
          </cell>
          <cell r="C267" t="str">
            <v>CLAY</v>
          </cell>
          <cell r="D267" t="str">
            <v>CITY OR VILLAGE</v>
          </cell>
          <cell r="E267">
            <v>205</v>
          </cell>
          <cell r="F267" t="str">
            <v>TRUMBULL</v>
          </cell>
          <cell r="G267">
            <v>715230</v>
          </cell>
          <cell r="H267">
            <v>259717</v>
          </cell>
          <cell r="I267">
            <v>526380</v>
          </cell>
          <cell r="J267">
            <v>7183720</v>
          </cell>
          <cell r="K267">
            <v>3964385</v>
          </cell>
          <cell r="L267">
            <v>0</v>
          </cell>
          <cell r="M267">
            <v>0</v>
          </cell>
          <cell r="N267">
            <v>604400</v>
          </cell>
          <cell r="O267">
            <v>0</v>
          </cell>
          <cell r="P267">
            <v>74415</v>
          </cell>
          <cell r="Q267">
            <v>0</v>
          </cell>
          <cell r="R267">
            <v>13328247</v>
          </cell>
        </row>
        <row r="268">
          <cell r="B268">
            <v>18</v>
          </cell>
          <cell r="C268" t="str">
            <v>CLAY</v>
          </cell>
          <cell r="D268" t="str">
            <v>CITY OR VILLAGE</v>
          </cell>
        </row>
        <row r="269">
          <cell r="B269">
            <v>18</v>
          </cell>
          <cell r="C269" t="str">
            <v>CLAY</v>
          </cell>
          <cell r="D269" t="str">
            <v>CITY OR VILLAGE</v>
          </cell>
        </row>
        <row r="270">
          <cell r="B270">
            <v>18</v>
          </cell>
          <cell r="C270" t="str">
            <v>CLAY</v>
          </cell>
          <cell r="D270" t="str">
            <v>CITY OR VILLAGE</v>
          </cell>
        </row>
        <row r="271">
          <cell r="B271">
            <v>18</v>
          </cell>
          <cell r="C271" t="str">
            <v>CLAY</v>
          </cell>
          <cell r="D271" t="str">
            <v>CITY OR VILLAGE</v>
          </cell>
        </row>
        <row r="272">
          <cell r="B272">
            <v>18</v>
          </cell>
          <cell r="C272" t="str">
            <v>CLAY</v>
          </cell>
          <cell r="D272" t="str">
            <v>CITY OR VILLAGE</v>
          </cell>
        </row>
        <row r="273">
          <cell r="B273">
            <v>19</v>
          </cell>
          <cell r="C273" t="str">
            <v>COLFAX</v>
          </cell>
          <cell r="D273" t="str">
            <v>CITY OR VILLAGE</v>
          </cell>
          <cell r="E273">
            <v>658</v>
          </cell>
          <cell r="F273" t="str">
            <v>CLARKSON</v>
          </cell>
          <cell r="G273">
            <v>2382211</v>
          </cell>
          <cell r="H273">
            <v>58341</v>
          </cell>
          <cell r="I273">
            <v>26300</v>
          </cell>
          <cell r="J273">
            <v>17298115</v>
          </cell>
          <cell r="K273">
            <v>6950566</v>
          </cell>
          <cell r="L273">
            <v>0</v>
          </cell>
          <cell r="M273">
            <v>0</v>
          </cell>
          <cell r="N273">
            <v>112660</v>
          </cell>
          <cell r="O273">
            <v>0</v>
          </cell>
          <cell r="P273">
            <v>0</v>
          </cell>
          <cell r="Q273">
            <v>0</v>
          </cell>
          <cell r="R273">
            <v>26828193</v>
          </cell>
        </row>
        <row r="274">
          <cell r="B274">
            <v>19</v>
          </cell>
          <cell r="C274" t="str">
            <v>COLFAX</v>
          </cell>
          <cell r="D274" t="str">
            <v>CITY OR VILLAGE</v>
          </cell>
          <cell r="E274">
            <v>561</v>
          </cell>
          <cell r="F274" t="str">
            <v>HOWELLS</v>
          </cell>
          <cell r="G274">
            <v>484449</v>
          </cell>
          <cell r="H274">
            <v>70066</v>
          </cell>
          <cell r="I274">
            <v>31585</v>
          </cell>
          <cell r="J274">
            <v>20436190</v>
          </cell>
          <cell r="K274">
            <v>3353470</v>
          </cell>
          <cell r="L274">
            <v>0</v>
          </cell>
          <cell r="M274">
            <v>0</v>
          </cell>
          <cell r="N274">
            <v>71040</v>
          </cell>
          <cell r="O274">
            <v>130645</v>
          </cell>
          <cell r="P274">
            <v>46080</v>
          </cell>
          <cell r="Q274">
            <v>0</v>
          </cell>
          <cell r="R274">
            <v>24623525</v>
          </cell>
        </row>
        <row r="275">
          <cell r="B275">
            <v>19</v>
          </cell>
          <cell r="C275" t="str">
            <v>COLFAX</v>
          </cell>
          <cell r="D275" t="str">
            <v>CITY OR VILLAGE</v>
          </cell>
          <cell r="E275">
            <v>405</v>
          </cell>
          <cell r="F275" t="str">
            <v>LEIGH</v>
          </cell>
          <cell r="G275">
            <v>794967</v>
          </cell>
          <cell r="H275">
            <v>38991</v>
          </cell>
          <cell r="I275">
            <v>7934</v>
          </cell>
          <cell r="J275">
            <v>13132935</v>
          </cell>
          <cell r="K275">
            <v>4097705</v>
          </cell>
          <cell r="L275">
            <v>0</v>
          </cell>
          <cell r="M275">
            <v>0</v>
          </cell>
          <cell r="N275">
            <v>36145</v>
          </cell>
          <cell r="O275">
            <v>0</v>
          </cell>
          <cell r="P275">
            <v>0</v>
          </cell>
          <cell r="Q275">
            <v>0</v>
          </cell>
          <cell r="R275">
            <v>18108677</v>
          </cell>
        </row>
        <row r="276">
          <cell r="B276">
            <v>19</v>
          </cell>
          <cell r="C276" t="str">
            <v>COLFAX</v>
          </cell>
          <cell r="D276" t="str">
            <v>CITY OR VILLAGE</v>
          </cell>
          <cell r="E276">
            <v>73</v>
          </cell>
          <cell r="F276" t="str">
            <v>RICHLAND</v>
          </cell>
          <cell r="G276">
            <v>367817</v>
          </cell>
          <cell r="H276">
            <v>169446</v>
          </cell>
          <cell r="I276">
            <v>788389</v>
          </cell>
          <cell r="J276">
            <v>1445295</v>
          </cell>
          <cell r="K276">
            <v>1393985</v>
          </cell>
          <cell r="L276">
            <v>0</v>
          </cell>
          <cell r="M276">
            <v>0</v>
          </cell>
          <cell r="N276">
            <v>575545</v>
          </cell>
          <cell r="O276">
            <v>0</v>
          </cell>
          <cell r="P276">
            <v>0</v>
          </cell>
          <cell r="Q276">
            <v>0</v>
          </cell>
          <cell r="R276">
            <v>4740477</v>
          </cell>
        </row>
        <row r="277">
          <cell r="B277">
            <v>19</v>
          </cell>
          <cell r="C277" t="str">
            <v>COLFAX</v>
          </cell>
          <cell r="D277" t="str">
            <v>CITY OR VILLAGE</v>
          </cell>
          <cell r="E277">
            <v>95</v>
          </cell>
          <cell r="F277" t="str">
            <v>ROGERS</v>
          </cell>
          <cell r="G277">
            <v>283854</v>
          </cell>
          <cell r="H277">
            <v>290609</v>
          </cell>
          <cell r="I277">
            <v>1358544</v>
          </cell>
          <cell r="J277">
            <v>1231995</v>
          </cell>
          <cell r="K277">
            <v>406120</v>
          </cell>
          <cell r="L277">
            <v>0</v>
          </cell>
          <cell r="M277">
            <v>0</v>
          </cell>
          <cell r="N277">
            <v>142595</v>
          </cell>
          <cell r="O277">
            <v>0</v>
          </cell>
          <cell r="P277">
            <v>0</v>
          </cell>
          <cell r="Q277">
            <v>0</v>
          </cell>
          <cell r="R277">
            <v>3713717</v>
          </cell>
        </row>
        <row r="278">
          <cell r="B278">
            <v>19</v>
          </cell>
          <cell r="C278" t="str">
            <v>COLFAX</v>
          </cell>
          <cell r="D278" t="str">
            <v>CITY OR VILLAGE</v>
          </cell>
          <cell r="E278">
            <v>6213</v>
          </cell>
          <cell r="F278" t="str">
            <v>SCHUYLER</v>
          </cell>
          <cell r="G278">
            <v>4673153</v>
          </cell>
          <cell r="H278">
            <v>2517227</v>
          </cell>
          <cell r="I278">
            <v>4336239</v>
          </cell>
          <cell r="J278">
            <v>142287905</v>
          </cell>
          <cell r="K278">
            <v>34846625</v>
          </cell>
          <cell r="L278">
            <v>0</v>
          </cell>
          <cell r="M278">
            <v>5180</v>
          </cell>
          <cell r="N278">
            <v>841260</v>
          </cell>
          <cell r="O278">
            <v>0</v>
          </cell>
          <cell r="P278">
            <v>0</v>
          </cell>
          <cell r="Q278">
            <v>0</v>
          </cell>
          <cell r="R278">
            <v>189507589</v>
          </cell>
        </row>
        <row r="279">
          <cell r="B279">
            <v>19</v>
          </cell>
          <cell r="C279" t="str">
            <v>COLFAX</v>
          </cell>
          <cell r="D279" t="str">
            <v>CITY OR VILLAGE</v>
          </cell>
        </row>
        <row r="280">
          <cell r="B280">
            <v>19</v>
          </cell>
          <cell r="C280" t="str">
            <v>COLFAX</v>
          </cell>
          <cell r="D280" t="str">
            <v>CITY OR VILLAGE</v>
          </cell>
        </row>
        <row r="281">
          <cell r="B281">
            <v>19</v>
          </cell>
          <cell r="C281" t="str">
            <v>COLFAX</v>
          </cell>
          <cell r="D281" t="str">
            <v>CITY OR VILLAGE</v>
          </cell>
        </row>
        <row r="282">
          <cell r="B282">
            <v>19</v>
          </cell>
          <cell r="C282" t="str">
            <v>COLFAX</v>
          </cell>
          <cell r="D282" t="str">
            <v>CITY OR VILLAGE</v>
          </cell>
        </row>
        <row r="283">
          <cell r="B283">
            <v>19</v>
          </cell>
          <cell r="C283" t="str">
            <v>COLFAX</v>
          </cell>
          <cell r="D283" t="str">
            <v>CITY OR VILLAGE</v>
          </cell>
        </row>
        <row r="284">
          <cell r="B284">
            <v>19</v>
          </cell>
          <cell r="C284" t="str">
            <v>COLFAX</v>
          </cell>
          <cell r="D284" t="str">
            <v>CITY OR VILLAGE</v>
          </cell>
        </row>
        <row r="285">
          <cell r="B285">
            <v>19</v>
          </cell>
          <cell r="C285" t="str">
            <v>COLFAX</v>
          </cell>
          <cell r="D285" t="str">
            <v>CITY OR VILLAGE</v>
          </cell>
        </row>
        <row r="286">
          <cell r="B286">
            <v>19</v>
          </cell>
          <cell r="C286" t="str">
            <v>COLFAX</v>
          </cell>
          <cell r="D286" t="str">
            <v>CITY OR VILLAGE</v>
          </cell>
        </row>
        <row r="287">
          <cell r="B287">
            <v>19</v>
          </cell>
          <cell r="C287" t="str">
            <v>COLFAX</v>
          </cell>
          <cell r="D287" t="str">
            <v>CITY OR VILLAGE</v>
          </cell>
        </row>
        <row r="288">
          <cell r="B288">
            <v>20</v>
          </cell>
          <cell r="C288" t="str">
            <v>CUMING</v>
          </cell>
          <cell r="D288" t="str">
            <v>CITY OR VILLAGE</v>
          </cell>
          <cell r="E288">
            <v>495</v>
          </cell>
          <cell r="F288" t="str">
            <v>BANCROFT</v>
          </cell>
          <cell r="G288">
            <v>407648</v>
          </cell>
          <cell r="H288">
            <v>247062</v>
          </cell>
          <cell r="I288">
            <v>17203</v>
          </cell>
          <cell r="J288">
            <v>13486175</v>
          </cell>
          <cell r="K288">
            <v>3263115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17421203</v>
          </cell>
        </row>
        <row r="289">
          <cell r="B289">
            <v>20</v>
          </cell>
          <cell r="C289" t="str">
            <v>CUMING</v>
          </cell>
          <cell r="D289" t="str">
            <v>CITY OR VILLAGE</v>
          </cell>
          <cell r="E289">
            <v>678</v>
          </cell>
          <cell r="F289" t="str">
            <v>BEEMER</v>
          </cell>
          <cell r="G289">
            <v>1106896</v>
          </cell>
          <cell r="H289">
            <v>267644</v>
          </cell>
          <cell r="I289">
            <v>16778</v>
          </cell>
          <cell r="J289">
            <v>17701310</v>
          </cell>
          <cell r="K289">
            <v>4694835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23787463</v>
          </cell>
        </row>
        <row r="290">
          <cell r="B290">
            <v>20</v>
          </cell>
          <cell r="C290" t="str">
            <v>CUMING</v>
          </cell>
          <cell r="D290" t="str">
            <v>CITY OR VILLAGE</v>
          </cell>
          <cell r="E290">
            <v>3368</v>
          </cell>
          <cell r="F290" t="str">
            <v>WEST POINT</v>
          </cell>
          <cell r="G290">
            <v>9715153</v>
          </cell>
          <cell r="H290">
            <v>1342384</v>
          </cell>
          <cell r="I290">
            <v>423269</v>
          </cell>
          <cell r="J290">
            <v>139894245</v>
          </cell>
          <cell r="K290">
            <v>47348585</v>
          </cell>
          <cell r="L290">
            <v>5806115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204529751</v>
          </cell>
        </row>
        <row r="291">
          <cell r="B291">
            <v>20</v>
          </cell>
          <cell r="C291" t="str">
            <v>CUMING</v>
          </cell>
          <cell r="D291" t="str">
            <v>CITY OR VILLAGE</v>
          </cell>
          <cell r="E291">
            <v>1170</v>
          </cell>
          <cell r="F291" t="str">
            <v>WISNER</v>
          </cell>
          <cell r="G291">
            <v>1639290</v>
          </cell>
          <cell r="H291">
            <v>706977</v>
          </cell>
          <cell r="I291">
            <v>57692</v>
          </cell>
          <cell r="J291">
            <v>43645615</v>
          </cell>
          <cell r="K291">
            <v>9341050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55390624</v>
          </cell>
        </row>
        <row r="292">
          <cell r="B292">
            <v>20</v>
          </cell>
          <cell r="C292" t="str">
            <v>CUMING</v>
          </cell>
          <cell r="D292" t="str">
            <v>CITY OR VILLAGE</v>
          </cell>
        </row>
        <row r="293">
          <cell r="B293">
            <v>20</v>
          </cell>
          <cell r="C293" t="str">
            <v>CUMING</v>
          </cell>
          <cell r="D293" t="str">
            <v>CITY OR VILLAGE</v>
          </cell>
        </row>
        <row r="294">
          <cell r="B294">
            <v>20</v>
          </cell>
          <cell r="C294" t="str">
            <v>CUMING</v>
          </cell>
          <cell r="D294" t="str">
            <v>CITY OR VILLAGE</v>
          </cell>
        </row>
        <row r="295">
          <cell r="B295">
            <v>20</v>
          </cell>
          <cell r="C295" t="str">
            <v>CUMING</v>
          </cell>
          <cell r="D295" t="str">
            <v>CITY OR VILLAGE</v>
          </cell>
        </row>
        <row r="296">
          <cell r="B296">
            <v>20</v>
          </cell>
          <cell r="C296" t="str">
            <v>CUMING</v>
          </cell>
          <cell r="D296" t="str">
            <v>CITY OR VILLAGE</v>
          </cell>
        </row>
        <row r="297">
          <cell r="B297">
            <v>20</v>
          </cell>
          <cell r="C297" t="str">
            <v>CUMING</v>
          </cell>
          <cell r="D297" t="str">
            <v>CITY OR VILLAGE</v>
          </cell>
        </row>
        <row r="298">
          <cell r="B298">
            <v>20</v>
          </cell>
          <cell r="C298" t="str">
            <v>CUMING</v>
          </cell>
          <cell r="D298" t="str">
            <v>CITY OR VILLAGE</v>
          </cell>
        </row>
        <row r="299">
          <cell r="B299">
            <v>20</v>
          </cell>
          <cell r="C299" t="str">
            <v>CUMING</v>
          </cell>
          <cell r="D299" t="str">
            <v>CITY OR VILLAGE</v>
          </cell>
        </row>
        <row r="300">
          <cell r="B300">
            <v>20</v>
          </cell>
          <cell r="C300" t="str">
            <v>CUMING</v>
          </cell>
          <cell r="D300" t="str">
            <v>CITY OR VILLAGE</v>
          </cell>
        </row>
        <row r="301">
          <cell r="B301">
            <v>20</v>
          </cell>
          <cell r="C301" t="str">
            <v>CUMING</v>
          </cell>
          <cell r="D301" t="str">
            <v>CITY OR VILLAGE</v>
          </cell>
        </row>
        <row r="302">
          <cell r="B302">
            <v>20</v>
          </cell>
          <cell r="C302" t="str">
            <v>CUMING</v>
          </cell>
          <cell r="D302" t="str">
            <v>CITY OR VILLAGE</v>
          </cell>
        </row>
        <row r="303">
          <cell r="B303">
            <v>21</v>
          </cell>
          <cell r="C303" t="str">
            <v>CUSTER</v>
          </cell>
          <cell r="D303" t="str">
            <v>CITY OR VILLAGE</v>
          </cell>
          <cell r="E303">
            <v>145</v>
          </cell>
          <cell r="F303" t="str">
            <v>ANSELMO</v>
          </cell>
          <cell r="G303">
            <v>554980</v>
          </cell>
          <cell r="H303">
            <v>353815</v>
          </cell>
          <cell r="I303">
            <v>1392521</v>
          </cell>
          <cell r="J303">
            <v>2004682</v>
          </cell>
          <cell r="K303">
            <v>1159555</v>
          </cell>
          <cell r="L303">
            <v>0</v>
          </cell>
          <cell r="M303">
            <v>0</v>
          </cell>
          <cell r="N303">
            <v>4532</v>
          </cell>
          <cell r="O303">
            <v>0</v>
          </cell>
          <cell r="P303">
            <v>0</v>
          </cell>
          <cell r="Q303">
            <v>0</v>
          </cell>
          <cell r="R303">
            <v>5470085</v>
          </cell>
        </row>
        <row r="304">
          <cell r="B304">
            <v>21</v>
          </cell>
          <cell r="C304" t="str">
            <v>CUSTER</v>
          </cell>
          <cell r="D304" t="str">
            <v>CITY OR VILLAGE</v>
          </cell>
          <cell r="E304">
            <v>441</v>
          </cell>
          <cell r="F304" t="str">
            <v>ANSLEY</v>
          </cell>
          <cell r="G304">
            <v>1153495</v>
          </cell>
          <cell r="H304">
            <v>849748</v>
          </cell>
          <cell r="I304">
            <v>2042770</v>
          </cell>
          <cell r="J304">
            <v>11219817</v>
          </cell>
          <cell r="K304">
            <v>3422773</v>
          </cell>
          <cell r="L304">
            <v>0</v>
          </cell>
          <cell r="M304">
            <v>0</v>
          </cell>
          <cell r="N304">
            <v>10087</v>
          </cell>
          <cell r="O304">
            <v>0</v>
          </cell>
          <cell r="P304">
            <v>7482</v>
          </cell>
          <cell r="Q304">
            <v>0</v>
          </cell>
          <cell r="R304">
            <v>18706172</v>
          </cell>
        </row>
        <row r="305">
          <cell r="B305">
            <v>21</v>
          </cell>
          <cell r="C305" t="str">
            <v>CUSTER</v>
          </cell>
          <cell r="D305" t="str">
            <v>CITY OR VILLAGE</v>
          </cell>
          <cell r="E305">
            <v>597</v>
          </cell>
          <cell r="F305" t="str">
            <v>ARNOLD</v>
          </cell>
          <cell r="G305">
            <v>662877</v>
          </cell>
          <cell r="H305">
            <v>694532</v>
          </cell>
          <cell r="I305">
            <v>84378</v>
          </cell>
          <cell r="J305">
            <v>20019607</v>
          </cell>
          <cell r="K305">
            <v>3053314</v>
          </cell>
          <cell r="L305">
            <v>0</v>
          </cell>
          <cell r="M305">
            <v>0</v>
          </cell>
          <cell r="N305">
            <v>52852</v>
          </cell>
          <cell r="O305">
            <v>0</v>
          </cell>
          <cell r="P305">
            <v>0</v>
          </cell>
          <cell r="Q305">
            <v>0</v>
          </cell>
          <cell r="R305">
            <v>24567560</v>
          </cell>
        </row>
        <row r="306">
          <cell r="B306">
            <v>21</v>
          </cell>
          <cell r="C306" t="str">
            <v>CUSTER</v>
          </cell>
          <cell r="D306" t="str">
            <v>CITY OR VILLAGE</v>
          </cell>
          <cell r="E306">
            <v>83</v>
          </cell>
          <cell r="F306" t="str">
            <v>BERWYN</v>
          </cell>
          <cell r="G306">
            <v>23271</v>
          </cell>
          <cell r="H306">
            <v>306150</v>
          </cell>
          <cell r="I306">
            <v>1051801</v>
          </cell>
          <cell r="J306">
            <v>2046561</v>
          </cell>
          <cell r="K306">
            <v>204357</v>
          </cell>
          <cell r="L306">
            <v>0</v>
          </cell>
          <cell r="M306">
            <v>0</v>
          </cell>
          <cell r="N306">
            <v>74296</v>
          </cell>
          <cell r="O306">
            <v>43748</v>
          </cell>
          <cell r="P306">
            <v>4022</v>
          </cell>
          <cell r="Q306">
            <v>0</v>
          </cell>
          <cell r="R306">
            <v>3754206</v>
          </cell>
        </row>
        <row r="307">
          <cell r="B307">
            <v>21</v>
          </cell>
          <cell r="C307" t="str">
            <v>CUSTER</v>
          </cell>
          <cell r="D307" t="str">
            <v>CITY OR VILLAGE</v>
          </cell>
          <cell r="E307">
            <v>3559</v>
          </cell>
          <cell r="F307" t="str">
            <v>BROKEN BOW</v>
          </cell>
          <cell r="G307">
            <v>6473454</v>
          </cell>
          <cell r="H307">
            <v>2271463</v>
          </cell>
          <cell r="I307">
            <v>2758519</v>
          </cell>
          <cell r="J307">
            <v>130543714</v>
          </cell>
          <cell r="K307">
            <v>65336282</v>
          </cell>
          <cell r="L307">
            <v>421669</v>
          </cell>
          <cell r="M307">
            <v>0</v>
          </cell>
          <cell r="N307">
            <v>70635</v>
          </cell>
          <cell r="O307">
            <v>0</v>
          </cell>
          <cell r="P307">
            <v>0</v>
          </cell>
          <cell r="Q307">
            <v>0</v>
          </cell>
          <cell r="R307">
            <v>207875736</v>
          </cell>
        </row>
        <row r="308">
          <cell r="B308">
            <v>21</v>
          </cell>
          <cell r="C308" t="str">
            <v>CUSTER</v>
          </cell>
          <cell r="D308" t="str">
            <v>CITY OR VILLAGE</v>
          </cell>
          <cell r="E308">
            <v>574</v>
          </cell>
          <cell r="F308" t="str">
            <v>CALLAWAY</v>
          </cell>
          <cell r="G308">
            <v>2111947</v>
          </cell>
          <cell r="H308">
            <v>309851</v>
          </cell>
          <cell r="I308">
            <v>51444</v>
          </cell>
          <cell r="J308">
            <v>22900111</v>
          </cell>
          <cell r="K308">
            <v>7407128</v>
          </cell>
          <cell r="L308">
            <v>0</v>
          </cell>
          <cell r="M308">
            <v>0</v>
          </cell>
          <cell r="N308">
            <v>123880</v>
          </cell>
          <cell r="O308">
            <v>0</v>
          </cell>
          <cell r="P308">
            <v>2977</v>
          </cell>
          <cell r="Q308">
            <v>0</v>
          </cell>
          <cell r="R308">
            <v>32907338</v>
          </cell>
        </row>
        <row r="309">
          <cell r="B309">
            <v>21</v>
          </cell>
          <cell r="C309" t="str">
            <v>CUSTER</v>
          </cell>
          <cell r="D309" t="str">
            <v>CITY OR VILLAGE</v>
          </cell>
          <cell r="E309">
            <v>93</v>
          </cell>
          <cell r="F309" t="str">
            <v>COMSTOCK</v>
          </cell>
          <cell r="G309">
            <v>3795</v>
          </cell>
          <cell r="H309">
            <v>94742</v>
          </cell>
          <cell r="I309">
            <v>6414</v>
          </cell>
          <cell r="J309">
            <v>2458695</v>
          </cell>
          <cell r="K309">
            <v>229721</v>
          </cell>
          <cell r="L309">
            <v>0</v>
          </cell>
          <cell r="M309">
            <v>0</v>
          </cell>
          <cell r="N309">
            <v>9158</v>
          </cell>
          <cell r="O309">
            <v>0</v>
          </cell>
          <cell r="P309">
            <v>0</v>
          </cell>
          <cell r="Q309">
            <v>0</v>
          </cell>
          <cell r="R309">
            <v>2802525</v>
          </cell>
        </row>
        <row r="310">
          <cell r="B310">
            <v>21</v>
          </cell>
          <cell r="C310" t="str">
            <v>CUSTER</v>
          </cell>
          <cell r="D310" t="str">
            <v>CITY OR VILLAGE</v>
          </cell>
          <cell r="E310">
            <v>171</v>
          </cell>
          <cell r="F310" t="str">
            <v>MASON CITY</v>
          </cell>
          <cell r="G310">
            <v>362193</v>
          </cell>
          <cell r="H310">
            <v>453065</v>
          </cell>
          <cell r="I310">
            <v>1481397</v>
          </cell>
          <cell r="J310">
            <v>3257264</v>
          </cell>
          <cell r="K310">
            <v>302763</v>
          </cell>
          <cell r="L310">
            <v>0</v>
          </cell>
          <cell r="M310">
            <v>0</v>
          </cell>
          <cell r="N310">
            <v>60975</v>
          </cell>
          <cell r="O310">
            <v>53037</v>
          </cell>
          <cell r="P310">
            <v>50708</v>
          </cell>
          <cell r="Q310">
            <v>0</v>
          </cell>
          <cell r="R310">
            <v>6021402</v>
          </cell>
        </row>
        <row r="311">
          <cell r="B311">
            <v>21</v>
          </cell>
          <cell r="C311" t="str">
            <v>CUSTER</v>
          </cell>
          <cell r="D311" t="str">
            <v>CITY OR VILLAGE</v>
          </cell>
          <cell r="E311">
            <v>363</v>
          </cell>
          <cell r="F311" t="str">
            <v>MERNA</v>
          </cell>
          <cell r="G311">
            <v>881848</v>
          </cell>
          <cell r="H311">
            <v>545259</v>
          </cell>
          <cell r="I311">
            <v>1170746</v>
          </cell>
          <cell r="J311">
            <v>9333209</v>
          </cell>
          <cell r="K311">
            <v>2640971</v>
          </cell>
          <cell r="L311">
            <v>0</v>
          </cell>
          <cell r="M311">
            <v>0</v>
          </cell>
          <cell r="N311">
            <v>355307</v>
          </cell>
          <cell r="O311">
            <v>0</v>
          </cell>
          <cell r="P311">
            <v>0</v>
          </cell>
          <cell r="Q311">
            <v>0</v>
          </cell>
          <cell r="R311">
            <v>14927340</v>
          </cell>
        </row>
        <row r="312">
          <cell r="B312">
            <v>21</v>
          </cell>
          <cell r="C312" t="str">
            <v>CUSTER</v>
          </cell>
          <cell r="D312" t="str">
            <v>CITY OR VILLAGE</v>
          </cell>
          <cell r="E312">
            <v>151</v>
          </cell>
          <cell r="F312" t="str">
            <v>OCONTO</v>
          </cell>
          <cell r="G312">
            <v>75960</v>
          </cell>
          <cell r="H312">
            <v>148984</v>
          </cell>
          <cell r="I312">
            <v>9286</v>
          </cell>
          <cell r="J312">
            <v>2568182</v>
          </cell>
          <cell r="K312">
            <v>300832</v>
          </cell>
          <cell r="L312">
            <v>0</v>
          </cell>
          <cell r="M312">
            <v>0</v>
          </cell>
          <cell r="N312">
            <v>13429</v>
          </cell>
          <cell r="O312">
            <v>0</v>
          </cell>
          <cell r="P312">
            <v>62958</v>
          </cell>
          <cell r="Q312">
            <v>0</v>
          </cell>
          <cell r="R312">
            <v>3179631</v>
          </cell>
        </row>
        <row r="313">
          <cell r="B313">
            <v>21</v>
          </cell>
          <cell r="C313" t="str">
            <v>CUSTER</v>
          </cell>
          <cell r="D313" t="str">
            <v>CITY OR VILLAGE</v>
          </cell>
          <cell r="E313">
            <v>525</v>
          </cell>
          <cell r="F313" t="str">
            <v>SARGENT</v>
          </cell>
          <cell r="G313">
            <v>430557</v>
          </cell>
          <cell r="H313">
            <v>353037</v>
          </cell>
          <cell r="I313">
            <v>29791</v>
          </cell>
          <cell r="J313">
            <v>12565029</v>
          </cell>
          <cell r="K313">
            <v>6071013</v>
          </cell>
          <cell r="L313">
            <v>0</v>
          </cell>
          <cell r="M313">
            <v>0</v>
          </cell>
          <cell r="N313">
            <v>516911</v>
          </cell>
          <cell r="O313">
            <v>0</v>
          </cell>
          <cell r="P313">
            <v>0</v>
          </cell>
          <cell r="Q313">
            <v>0</v>
          </cell>
          <cell r="R313">
            <v>19966338</v>
          </cell>
        </row>
        <row r="314">
          <cell r="B314">
            <v>21</v>
          </cell>
          <cell r="C314" t="str">
            <v>CUSTER</v>
          </cell>
          <cell r="D314" t="str">
            <v>CITY OR VILLAGE</v>
          </cell>
        </row>
        <row r="315">
          <cell r="B315">
            <v>21</v>
          </cell>
          <cell r="C315" t="str">
            <v>CUSTER</v>
          </cell>
          <cell r="D315" t="str">
            <v>CITY OR VILLAGE</v>
          </cell>
        </row>
        <row r="316">
          <cell r="B316">
            <v>21</v>
          </cell>
          <cell r="C316" t="str">
            <v>CUSTER</v>
          </cell>
          <cell r="D316" t="str">
            <v>CITY OR VILLAGE</v>
          </cell>
        </row>
        <row r="317">
          <cell r="B317">
            <v>21</v>
          </cell>
          <cell r="C317" t="str">
            <v>CUSTER</v>
          </cell>
          <cell r="D317" t="str">
            <v>CITY OR VILLAGE</v>
          </cell>
        </row>
        <row r="318">
          <cell r="B318">
            <v>22</v>
          </cell>
          <cell r="C318" t="str">
            <v>DAKOTA</v>
          </cell>
          <cell r="D318" t="str">
            <v>CITY OR VILLAGE</v>
          </cell>
          <cell r="E318">
            <v>1919</v>
          </cell>
          <cell r="F318" t="str">
            <v>DAKOTA CITY</v>
          </cell>
          <cell r="G318">
            <v>1936472</v>
          </cell>
          <cell r="H318">
            <v>591894</v>
          </cell>
          <cell r="I318">
            <v>976533</v>
          </cell>
          <cell r="J318">
            <v>69140550</v>
          </cell>
          <cell r="K318">
            <v>9816465</v>
          </cell>
          <cell r="L318">
            <v>6741005</v>
          </cell>
          <cell r="M318">
            <v>0</v>
          </cell>
          <cell r="N318">
            <v>96200</v>
          </cell>
          <cell r="O318">
            <v>0</v>
          </cell>
          <cell r="P318">
            <v>0</v>
          </cell>
          <cell r="Q318">
            <v>0</v>
          </cell>
          <cell r="R318">
            <v>89299119</v>
          </cell>
        </row>
        <row r="319">
          <cell r="B319">
            <v>22</v>
          </cell>
          <cell r="C319" t="str">
            <v>DAKOTA</v>
          </cell>
          <cell r="D319" t="str">
            <v>CITY OR VILLAGE</v>
          </cell>
          <cell r="E319">
            <v>840</v>
          </cell>
          <cell r="F319" t="str">
            <v>EMERSON</v>
          </cell>
          <cell r="G319">
            <v>94069</v>
          </cell>
          <cell r="H319">
            <v>70745</v>
          </cell>
          <cell r="I319">
            <v>7376</v>
          </cell>
          <cell r="J319">
            <v>9921740</v>
          </cell>
          <cell r="K319">
            <v>1170025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11263955</v>
          </cell>
        </row>
        <row r="320">
          <cell r="B320">
            <v>22</v>
          </cell>
          <cell r="C320" t="str">
            <v>DAKOTA</v>
          </cell>
          <cell r="D320" t="str">
            <v>CITY OR VILLAGE</v>
          </cell>
          <cell r="E320">
            <v>549</v>
          </cell>
          <cell r="F320" t="str">
            <v>HOMER</v>
          </cell>
          <cell r="G320">
            <v>435730</v>
          </cell>
          <cell r="H320">
            <v>279177</v>
          </cell>
          <cell r="I320">
            <v>543405</v>
          </cell>
          <cell r="J320">
            <v>18438030</v>
          </cell>
          <cell r="K320">
            <v>2201840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21898182</v>
          </cell>
        </row>
        <row r="321">
          <cell r="B321">
            <v>22</v>
          </cell>
          <cell r="C321" t="str">
            <v>DAKOTA</v>
          </cell>
          <cell r="D321" t="str">
            <v>CITY OR VILLAGE</v>
          </cell>
          <cell r="E321">
            <v>236</v>
          </cell>
          <cell r="F321" t="str">
            <v>HUBBARD</v>
          </cell>
          <cell r="G321">
            <v>157324</v>
          </cell>
          <cell r="H321">
            <v>0</v>
          </cell>
          <cell r="I321">
            <v>0</v>
          </cell>
          <cell r="J321">
            <v>6683760</v>
          </cell>
          <cell r="K321">
            <v>1102925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7944009</v>
          </cell>
        </row>
        <row r="322">
          <cell r="B322">
            <v>22</v>
          </cell>
          <cell r="C322" t="str">
            <v>DAKOTA</v>
          </cell>
          <cell r="D322" t="str">
            <v>CITY OR VILLAGE</v>
          </cell>
          <cell r="E322">
            <v>223</v>
          </cell>
          <cell r="F322" t="str">
            <v>JACKSON</v>
          </cell>
          <cell r="G322">
            <v>12699045</v>
          </cell>
          <cell r="H322">
            <v>62650</v>
          </cell>
          <cell r="I322">
            <v>14073</v>
          </cell>
          <cell r="J322">
            <v>11514605</v>
          </cell>
          <cell r="K322">
            <v>2509795</v>
          </cell>
          <cell r="L322">
            <v>181330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26981498</v>
          </cell>
        </row>
        <row r="323">
          <cell r="B323">
            <v>22</v>
          </cell>
          <cell r="C323" t="str">
            <v>DAKOTA</v>
          </cell>
          <cell r="D323" t="str">
            <v>CITY OR VILLAGE</v>
          </cell>
          <cell r="E323">
            <v>13353</v>
          </cell>
          <cell r="F323" t="str">
            <v>SOUTH SIOUX CITY</v>
          </cell>
          <cell r="G323">
            <v>33425698</v>
          </cell>
          <cell r="H323">
            <v>11951963</v>
          </cell>
          <cell r="I323">
            <v>6995168</v>
          </cell>
          <cell r="J323">
            <v>376548865</v>
          </cell>
          <cell r="K323">
            <v>201134810</v>
          </cell>
          <cell r="L323">
            <v>52507990</v>
          </cell>
          <cell r="M323">
            <v>0</v>
          </cell>
          <cell r="N323">
            <v>649025</v>
          </cell>
          <cell r="O323">
            <v>19095</v>
          </cell>
          <cell r="P323">
            <v>28060</v>
          </cell>
          <cell r="Q323">
            <v>0</v>
          </cell>
          <cell r="R323">
            <v>683260674</v>
          </cell>
        </row>
        <row r="324">
          <cell r="B324">
            <v>22</v>
          </cell>
          <cell r="C324" t="str">
            <v>DAKOTA</v>
          </cell>
          <cell r="D324" t="str">
            <v>CITY OR VILLAGE</v>
          </cell>
        </row>
        <row r="325">
          <cell r="B325">
            <v>22</v>
          </cell>
          <cell r="C325" t="str">
            <v>DAKOTA</v>
          </cell>
          <cell r="D325" t="str">
            <v>CITY OR VILLAGE</v>
          </cell>
        </row>
        <row r="326">
          <cell r="B326">
            <v>22</v>
          </cell>
          <cell r="C326" t="str">
            <v>DAKOTA</v>
          </cell>
          <cell r="D326" t="str">
            <v>CITY OR VILLAGE</v>
          </cell>
        </row>
        <row r="327">
          <cell r="B327">
            <v>22</v>
          </cell>
          <cell r="C327" t="str">
            <v>DAKOTA</v>
          </cell>
          <cell r="D327" t="str">
            <v>CITY OR VILLAGE</v>
          </cell>
        </row>
        <row r="328">
          <cell r="B328">
            <v>22</v>
          </cell>
          <cell r="C328" t="str">
            <v>DAKOTA</v>
          </cell>
          <cell r="D328" t="str">
            <v>CITY OR VILLAGE</v>
          </cell>
        </row>
        <row r="329">
          <cell r="B329">
            <v>22</v>
          </cell>
          <cell r="C329" t="str">
            <v>DAKOTA</v>
          </cell>
          <cell r="D329" t="str">
            <v>CITY OR VILLAGE</v>
          </cell>
        </row>
        <row r="330">
          <cell r="B330">
            <v>22</v>
          </cell>
          <cell r="C330" t="str">
            <v>DAKOTA</v>
          </cell>
          <cell r="D330" t="str">
            <v>CITY OR VILLAGE</v>
          </cell>
        </row>
        <row r="331">
          <cell r="B331">
            <v>22</v>
          </cell>
          <cell r="C331" t="str">
            <v>DAKOTA</v>
          </cell>
          <cell r="D331" t="str">
            <v>CITY OR VILLAGE</v>
          </cell>
        </row>
        <row r="332">
          <cell r="B332">
            <v>22</v>
          </cell>
          <cell r="C332" t="str">
            <v>DAKOTA</v>
          </cell>
          <cell r="D332" t="str">
            <v>CITY OR VILLAGE</v>
          </cell>
        </row>
        <row r="333">
          <cell r="B333">
            <v>23</v>
          </cell>
          <cell r="C333" t="str">
            <v>DAWES</v>
          </cell>
          <cell r="D333" t="str">
            <v>CITY OR VILLAGE</v>
          </cell>
          <cell r="E333">
            <v>5851</v>
          </cell>
          <cell r="F333" t="str">
            <v>CHADRON</v>
          </cell>
          <cell r="G333">
            <v>7530923</v>
          </cell>
          <cell r="H333">
            <v>2664623</v>
          </cell>
          <cell r="I333">
            <v>819887</v>
          </cell>
          <cell r="J333">
            <v>164375110</v>
          </cell>
          <cell r="K333">
            <v>63114832</v>
          </cell>
          <cell r="L333">
            <v>133075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238638450</v>
          </cell>
        </row>
        <row r="334">
          <cell r="B334">
            <v>23</v>
          </cell>
          <cell r="C334" t="str">
            <v>DAWES</v>
          </cell>
          <cell r="D334" t="str">
            <v>CITY OR VILLAGE</v>
          </cell>
          <cell r="E334">
            <v>997</v>
          </cell>
          <cell r="F334" t="str">
            <v>CRAWFORD</v>
          </cell>
          <cell r="G334">
            <v>887610</v>
          </cell>
          <cell r="H334">
            <v>1188205</v>
          </cell>
          <cell r="I334">
            <v>2975731</v>
          </cell>
          <cell r="J334">
            <v>23482145</v>
          </cell>
          <cell r="K334">
            <v>6209940</v>
          </cell>
          <cell r="L334">
            <v>48070</v>
          </cell>
          <cell r="M334">
            <v>0</v>
          </cell>
          <cell r="N334">
            <v>42140</v>
          </cell>
          <cell r="O334">
            <v>0</v>
          </cell>
          <cell r="P334">
            <v>0</v>
          </cell>
          <cell r="Q334">
            <v>0</v>
          </cell>
          <cell r="R334">
            <v>34833841</v>
          </cell>
        </row>
        <row r="335">
          <cell r="B335">
            <v>23</v>
          </cell>
          <cell r="C335" t="str">
            <v>DAWES</v>
          </cell>
          <cell r="D335" t="str">
            <v>CITY OR VILLAGE</v>
          </cell>
          <cell r="E335">
            <v>77</v>
          </cell>
          <cell r="F335" t="str">
            <v>WHITNEY</v>
          </cell>
          <cell r="G335">
            <v>16816</v>
          </cell>
          <cell r="H335">
            <v>76671</v>
          </cell>
          <cell r="I335">
            <v>118056</v>
          </cell>
          <cell r="J335">
            <v>1446575</v>
          </cell>
          <cell r="K335">
            <v>352985</v>
          </cell>
          <cell r="L335">
            <v>0</v>
          </cell>
          <cell r="M335">
            <v>0</v>
          </cell>
          <cell r="N335">
            <v>28805</v>
          </cell>
          <cell r="O335">
            <v>0</v>
          </cell>
          <cell r="P335">
            <v>0</v>
          </cell>
          <cell r="Q335">
            <v>0</v>
          </cell>
          <cell r="R335">
            <v>2039908</v>
          </cell>
        </row>
        <row r="336">
          <cell r="B336">
            <v>23</v>
          </cell>
          <cell r="C336" t="str">
            <v>DAWES</v>
          </cell>
          <cell r="D336" t="str">
            <v>CITY OR VILLAGE</v>
          </cell>
        </row>
        <row r="337">
          <cell r="B337">
            <v>23</v>
          </cell>
          <cell r="C337" t="str">
            <v>DAWES</v>
          </cell>
          <cell r="D337" t="str">
            <v>CITY OR VILLAGE</v>
          </cell>
        </row>
        <row r="338">
          <cell r="B338">
            <v>23</v>
          </cell>
          <cell r="C338" t="str">
            <v>DAWES</v>
          </cell>
          <cell r="D338" t="str">
            <v>CITY OR VILLAGE</v>
          </cell>
        </row>
        <row r="339">
          <cell r="B339">
            <v>23</v>
          </cell>
          <cell r="C339" t="str">
            <v>DAWES</v>
          </cell>
          <cell r="D339" t="str">
            <v>CITY OR VILLAGE</v>
          </cell>
        </row>
        <row r="340">
          <cell r="B340">
            <v>23</v>
          </cell>
          <cell r="C340" t="str">
            <v>DAWES</v>
          </cell>
          <cell r="D340" t="str">
            <v>CITY OR VILLAGE</v>
          </cell>
        </row>
        <row r="341">
          <cell r="B341">
            <v>23</v>
          </cell>
          <cell r="C341" t="str">
            <v>DAWES</v>
          </cell>
          <cell r="D341" t="str">
            <v>CITY OR VILLAGE</v>
          </cell>
        </row>
        <row r="342">
          <cell r="B342">
            <v>23</v>
          </cell>
          <cell r="C342" t="str">
            <v>DAWES</v>
          </cell>
          <cell r="D342" t="str">
            <v>CITY OR VILLAGE</v>
          </cell>
        </row>
        <row r="343">
          <cell r="B343">
            <v>23</v>
          </cell>
          <cell r="C343" t="str">
            <v>DAWES</v>
          </cell>
          <cell r="D343" t="str">
            <v>CITY OR VILLAGE</v>
          </cell>
        </row>
        <row r="344">
          <cell r="B344">
            <v>23</v>
          </cell>
          <cell r="C344" t="str">
            <v>DAWES</v>
          </cell>
          <cell r="D344" t="str">
            <v>CITY OR VILLAGE</v>
          </cell>
        </row>
        <row r="345">
          <cell r="B345">
            <v>23</v>
          </cell>
          <cell r="C345" t="str">
            <v>DAWES</v>
          </cell>
          <cell r="D345" t="str">
            <v>CITY OR VILLAGE</v>
          </cell>
        </row>
        <row r="346">
          <cell r="B346">
            <v>23</v>
          </cell>
          <cell r="C346" t="str">
            <v>DAWES</v>
          </cell>
          <cell r="D346" t="str">
            <v>CITY OR VILLAGE</v>
          </cell>
        </row>
        <row r="347">
          <cell r="B347">
            <v>23</v>
          </cell>
          <cell r="C347" t="str">
            <v>DAWES</v>
          </cell>
          <cell r="D347" t="str">
            <v>CITY OR VILLAGE</v>
          </cell>
        </row>
        <row r="348">
          <cell r="B348">
            <v>24</v>
          </cell>
          <cell r="C348" t="str">
            <v>DAWSON</v>
          </cell>
          <cell r="D348" t="str">
            <v>CITY OR VILLAGE</v>
          </cell>
          <cell r="E348">
            <v>3977</v>
          </cell>
          <cell r="F348" t="str">
            <v>COZAD</v>
          </cell>
          <cell r="G348">
            <v>7357467</v>
          </cell>
          <cell r="H348">
            <v>8825802</v>
          </cell>
          <cell r="I348">
            <v>8590593</v>
          </cell>
          <cell r="J348">
            <v>113459697</v>
          </cell>
          <cell r="K348">
            <v>39215842</v>
          </cell>
          <cell r="L348">
            <v>2425274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179874675</v>
          </cell>
        </row>
        <row r="349">
          <cell r="B349">
            <v>24</v>
          </cell>
          <cell r="C349" t="str">
            <v>DAWSON</v>
          </cell>
          <cell r="D349" t="str">
            <v>CITY OR VILLAGE</v>
          </cell>
          <cell r="E349">
            <v>97</v>
          </cell>
          <cell r="F349" t="str">
            <v>EDDYVILLE</v>
          </cell>
          <cell r="G349">
            <v>9382</v>
          </cell>
          <cell r="H349">
            <v>3672</v>
          </cell>
          <cell r="I349">
            <v>229</v>
          </cell>
          <cell r="J349">
            <v>2019201</v>
          </cell>
          <cell r="K349">
            <v>272981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2305465</v>
          </cell>
        </row>
        <row r="350">
          <cell r="B350">
            <v>24</v>
          </cell>
          <cell r="C350" t="str">
            <v>DAWSON</v>
          </cell>
          <cell r="D350" t="str">
            <v>CITY OR VILLAGE</v>
          </cell>
          <cell r="E350">
            <v>171</v>
          </cell>
          <cell r="F350" t="str">
            <v>FARNAM</v>
          </cell>
          <cell r="G350">
            <v>352773</v>
          </cell>
          <cell r="H350">
            <v>138544</v>
          </cell>
          <cell r="I350">
            <v>27316</v>
          </cell>
          <cell r="J350">
            <v>3985600</v>
          </cell>
          <cell r="K350">
            <v>1157562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5661795</v>
          </cell>
        </row>
        <row r="351">
          <cell r="B351">
            <v>24</v>
          </cell>
          <cell r="C351" t="str">
            <v>DAWSON</v>
          </cell>
          <cell r="D351" t="str">
            <v>CITY OR VILLAGE</v>
          </cell>
          <cell r="E351">
            <v>3574</v>
          </cell>
          <cell r="F351" t="str">
            <v>GOTHENBURG</v>
          </cell>
          <cell r="G351">
            <v>10782517</v>
          </cell>
          <cell r="H351">
            <v>3199030</v>
          </cell>
          <cell r="I351">
            <v>4829652</v>
          </cell>
          <cell r="J351">
            <v>141921780</v>
          </cell>
          <cell r="K351">
            <v>44893838</v>
          </cell>
          <cell r="L351">
            <v>16461589</v>
          </cell>
          <cell r="M351">
            <v>0</v>
          </cell>
          <cell r="N351">
            <v>392687</v>
          </cell>
          <cell r="O351">
            <v>0</v>
          </cell>
          <cell r="P351">
            <v>0</v>
          </cell>
          <cell r="Q351">
            <v>0</v>
          </cell>
          <cell r="R351">
            <v>222481093</v>
          </cell>
        </row>
        <row r="352">
          <cell r="B352">
            <v>24</v>
          </cell>
          <cell r="C352" t="str">
            <v>DAWSON</v>
          </cell>
          <cell r="D352" t="str">
            <v>CITY OR VILLAGE</v>
          </cell>
          <cell r="E352">
            <v>10250</v>
          </cell>
          <cell r="F352" t="str">
            <v>LEXINGTON</v>
          </cell>
          <cell r="G352">
            <v>24853102</v>
          </cell>
          <cell r="H352">
            <v>5336150</v>
          </cell>
          <cell r="I352">
            <v>7181424</v>
          </cell>
          <cell r="J352">
            <v>221994849</v>
          </cell>
          <cell r="K352">
            <v>89711025</v>
          </cell>
          <cell r="L352">
            <v>2095652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351172202</v>
          </cell>
        </row>
        <row r="353">
          <cell r="B353">
            <v>24</v>
          </cell>
          <cell r="C353" t="str">
            <v>DAWSON</v>
          </cell>
          <cell r="D353" t="str">
            <v>CITY OR VILLAGE</v>
          </cell>
          <cell r="E353">
            <v>594</v>
          </cell>
          <cell r="F353" t="str">
            <v>OVERTON</v>
          </cell>
          <cell r="G353">
            <v>206981</v>
          </cell>
          <cell r="H353">
            <v>977007</v>
          </cell>
          <cell r="I353">
            <v>2584619</v>
          </cell>
          <cell r="J353">
            <v>14769391</v>
          </cell>
          <cell r="K353">
            <v>3270192</v>
          </cell>
          <cell r="L353">
            <v>67902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21876092</v>
          </cell>
        </row>
        <row r="354">
          <cell r="B354">
            <v>24</v>
          </cell>
          <cell r="C354" t="str">
            <v>DAWSON</v>
          </cell>
          <cell r="D354" t="str">
            <v>CITY OR VILLAGE</v>
          </cell>
          <cell r="E354">
            <v>236</v>
          </cell>
          <cell r="F354" t="str">
            <v>SUMNER</v>
          </cell>
          <cell r="G354">
            <v>271142</v>
          </cell>
          <cell r="H354">
            <v>42688</v>
          </cell>
          <cell r="I354">
            <v>8685</v>
          </cell>
          <cell r="J354">
            <v>6399448</v>
          </cell>
          <cell r="K354">
            <v>798255</v>
          </cell>
          <cell r="L354">
            <v>0</v>
          </cell>
          <cell r="M354">
            <v>1780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7521998</v>
          </cell>
        </row>
        <row r="355">
          <cell r="B355">
            <v>24</v>
          </cell>
          <cell r="C355" t="str">
            <v>DAWSON</v>
          </cell>
          <cell r="D355" t="str">
            <v>CITY OR VILLAGE</v>
          </cell>
        </row>
        <row r="356">
          <cell r="B356">
            <v>24</v>
          </cell>
          <cell r="C356" t="str">
            <v>DAWSON</v>
          </cell>
          <cell r="D356" t="str">
            <v>CITY OR VILLAGE</v>
          </cell>
        </row>
        <row r="357">
          <cell r="B357">
            <v>24</v>
          </cell>
          <cell r="C357" t="str">
            <v>DAWSON</v>
          </cell>
          <cell r="D357" t="str">
            <v>CITY OR VILLAGE</v>
          </cell>
        </row>
        <row r="358">
          <cell r="B358">
            <v>24</v>
          </cell>
          <cell r="C358" t="str">
            <v>DAWSON</v>
          </cell>
          <cell r="D358" t="str">
            <v>CITY OR VILLAGE</v>
          </cell>
        </row>
        <row r="359">
          <cell r="B359">
            <v>24</v>
          </cell>
          <cell r="C359" t="str">
            <v>DAWSON</v>
          </cell>
          <cell r="D359" t="str">
            <v>CITY OR VILLAGE</v>
          </cell>
        </row>
        <row r="360">
          <cell r="B360">
            <v>24</v>
          </cell>
          <cell r="C360" t="str">
            <v>DAWSON</v>
          </cell>
          <cell r="D360" t="str">
            <v>CITY OR VILLAGE</v>
          </cell>
        </row>
        <row r="361">
          <cell r="B361">
            <v>24</v>
          </cell>
          <cell r="C361" t="str">
            <v>DAWSON</v>
          </cell>
          <cell r="D361" t="str">
            <v>CITY OR VILLAGE</v>
          </cell>
        </row>
        <row r="362">
          <cell r="B362">
            <v>24</v>
          </cell>
          <cell r="C362" t="str">
            <v>DAWSON</v>
          </cell>
          <cell r="D362" t="str">
            <v>CITY OR VILLAGE</v>
          </cell>
        </row>
        <row r="363">
          <cell r="B363">
            <v>25</v>
          </cell>
          <cell r="C363" t="str">
            <v>DEUEL</v>
          </cell>
          <cell r="D363" t="str">
            <v>CITY OR VILLAGE</v>
          </cell>
          <cell r="E363">
            <v>400</v>
          </cell>
          <cell r="F363" t="str">
            <v>BIG SPRINGS</v>
          </cell>
          <cell r="G363">
            <v>579812</v>
          </cell>
          <cell r="H363">
            <v>693937</v>
          </cell>
          <cell r="I363">
            <v>2463123</v>
          </cell>
          <cell r="J363">
            <v>10454041</v>
          </cell>
          <cell r="K363">
            <v>10213985</v>
          </cell>
          <cell r="L363">
            <v>0</v>
          </cell>
          <cell r="M363">
            <v>0</v>
          </cell>
          <cell r="N363">
            <v>5970</v>
          </cell>
          <cell r="O363">
            <v>0</v>
          </cell>
          <cell r="P363">
            <v>0</v>
          </cell>
          <cell r="Q363">
            <v>0</v>
          </cell>
          <cell r="R363">
            <v>24410868</v>
          </cell>
        </row>
        <row r="364">
          <cell r="B364">
            <v>25</v>
          </cell>
          <cell r="C364" t="str">
            <v>DEUEL</v>
          </cell>
          <cell r="D364" t="str">
            <v>CITY OR VILLAGE</v>
          </cell>
          <cell r="E364">
            <v>929</v>
          </cell>
          <cell r="F364" t="str">
            <v>CHAPPELL</v>
          </cell>
          <cell r="G364">
            <v>750975</v>
          </cell>
          <cell r="H364">
            <v>462159</v>
          </cell>
          <cell r="I364">
            <v>755177</v>
          </cell>
          <cell r="J364">
            <v>25032855</v>
          </cell>
          <cell r="K364">
            <v>5670105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32671271</v>
          </cell>
        </row>
        <row r="365">
          <cell r="B365">
            <v>25</v>
          </cell>
          <cell r="C365" t="str">
            <v>DEUEL</v>
          </cell>
          <cell r="D365" t="str">
            <v>CITY OR VILLAGE</v>
          </cell>
        </row>
        <row r="366">
          <cell r="B366">
            <v>25</v>
          </cell>
          <cell r="C366" t="str">
            <v>DEUEL</v>
          </cell>
          <cell r="D366" t="str">
            <v>CITY OR VILLAGE</v>
          </cell>
        </row>
        <row r="367">
          <cell r="B367">
            <v>25</v>
          </cell>
          <cell r="C367" t="str">
            <v>DEUEL</v>
          </cell>
          <cell r="D367" t="str">
            <v>CITY OR VILLAGE</v>
          </cell>
        </row>
        <row r="368">
          <cell r="B368">
            <v>25</v>
          </cell>
          <cell r="C368" t="str">
            <v>DEUEL</v>
          </cell>
          <cell r="D368" t="str">
            <v>CITY OR VILLAGE</v>
          </cell>
        </row>
        <row r="369">
          <cell r="B369">
            <v>25</v>
          </cell>
          <cell r="C369" t="str">
            <v>DEUEL</v>
          </cell>
          <cell r="D369" t="str">
            <v>CITY OR VILLAGE</v>
          </cell>
        </row>
        <row r="370">
          <cell r="B370">
            <v>25</v>
          </cell>
          <cell r="C370" t="str">
            <v>DEUEL</v>
          </cell>
          <cell r="D370" t="str">
            <v>CITY OR VILLAGE</v>
          </cell>
        </row>
        <row r="371">
          <cell r="B371">
            <v>25</v>
          </cell>
          <cell r="C371" t="str">
            <v>DEUEL</v>
          </cell>
          <cell r="D371" t="str">
            <v>CITY OR VILLAGE</v>
          </cell>
        </row>
        <row r="372">
          <cell r="B372">
            <v>25</v>
          </cell>
          <cell r="C372" t="str">
            <v>DEUEL</v>
          </cell>
          <cell r="D372" t="str">
            <v>CITY OR VILLAGE</v>
          </cell>
        </row>
        <row r="373">
          <cell r="B373">
            <v>25</v>
          </cell>
          <cell r="C373" t="str">
            <v>DEUEL</v>
          </cell>
          <cell r="D373" t="str">
            <v>CITY OR VILLAGE</v>
          </cell>
        </row>
        <row r="374">
          <cell r="B374">
            <v>25</v>
          </cell>
          <cell r="C374" t="str">
            <v>DEUEL</v>
          </cell>
          <cell r="D374" t="str">
            <v>CITY OR VILLAGE</v>
          </cell>
        </row>
        <row r="375">
          <cell r="B375">
            <v>25</v>
          </cell>
          <cell r="C375" t="str">
            <v>DEUEL</v>
          </cell>
          <cell r="D375" t="str">
            <v>CITY OR VILLAGE</v>
          </cell>
        </row>
        <row r="376">
          <cell r="B376">
            <v>25</v>
          </cell>
          <cell r="C376" t="str">
            <v>DEUEL</v>
          </cell>
          <cell r="D376" t="str">
            <v>CITY OR VILLAGE</v>
          </cell>
        </row>
        <row r="377">
          <cell r="B377">
            <v>25</v>
          </cell>
          <cell r="C377" t="str">
            <v>DEUEL</v>
          </cell>
          <cell r="D377" t="str">
            <v>CITY OR VILLAGE</v>
          </cell>
        </row>
        <row r="378">
          <cell r="B378">
            <v>26</v>
          </cell>
          <cell r="C378" t="str">
            <v>DIXON</v>
          </cell>
          <cell r="D378" t="str">
            <v>CITY OR VILLAGE</v>
          </cell>
          <cell r="E378">
            <v>377</v>
          </cell>
          <cell r="F378" t="str">
            <v>ALLEN</v>
          </cell>
          <cell r="G378">
            <v>214276</v>
          </cell>
          <cell r="H378">
            <v>160550</v>
          </cell>
          <cell r="I378">
            <v>278045</v>
          </cell>
          <cell r="J378">
            <v>10172850</v>
          </cell>
          <cell r="K378">
            <v>908080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19880</v>
          </cell>
          <cell r="Q378">
            <v>0</v>
          </cell>
          <cell r="R378">
            <v>11753681</v>
          </cell>
        </row>
        <row r="379">
          <cell r="B379">
            <v>26</v>
          </cell>
          <cell r="C379" t="str">
            <v>DIXON</v>
          </cell>
          <cell r="D379" t="str">
            <v>CITY OR VILLAGE</v>
          </cell>
          <cell r="E379">
            <v>166</v>
          </cell>
          <cell r="F379" t="str">
            <v>CONCORD</v>
          </cell>
          <cell r="G379">
            <v>6887</v>
          </cell>
          <cell r="H379">
            <v>0</v>
          </cell>
          <cell r="I379">
            <v>0</v>
          </cell>
          <cell r="J379">
            <v>3172530</v>
          </cell>
          <cell r="K379">
            <v>41565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3220982</v>
          </cell>
        </row>
        <row r="380">
          <cell r="B380">
            <v>26</v>
          </cell>
          <cell r="C380" t="str">
            <v>DIXON</v>
          </cell>
          <cell r="D380" t="str">
            <v>CITY OR VILLAGE</v>
          </cell>
          <cell r="E380">
            <v>87</v>
          </cell>
          <cell r="F380" t="str">
            <v>DIXON</v>
          </cell>
          <cell r="G380">
            <v>151850</v>
          </cell>
          <cell r="H380">
            <v>92156</v>
          </cell>
          <cell r="I380">
            <v>406778</v>
          </cell>
          <cell r="J380">
            <v>1889995</v>
          </cell>
          <cell r="K380">
            <v>1132190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3672969</v>
          </cell>
        </row>
        <row r="381">
          <cell r="B381">
            <v>26</v>
          </cell>
          <cell r="C381" t="str">
            <v>DIXON</v>
          </cell>
          <cell r="D381" t="str">
            <v>CITY OR VILLAGE</v>
          </cell>
          <cell r="E381">
            <v>840</v>
          </cell>
          <cell r="F381" t="str">
            <v>EMERSON</v>
          </cell>
          <cell r="G381">
            <v>67248</v>
          </cell>
          <cell r="H381">
            <v>180491</v>
          </cell>
          <cell r="I381">
            <v>39033</v>
          </cell>
          <cell r="J381">
            <v>10005080</v>
          </cell>
          <cell r="K381">
            <v>1042535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11334387</v>
          </cell>
        </row>
        <row r="382">
          <cell r="B382">
            <v>26</v>
          </cell>
          <cell r="C382" t="str">
            <v>DIXON</v>
          </cell>
          <cell r="D382" t="str">
            <v>CITY OR VILLAGE</v>
          </cell>
          <cell r="E382">
            <v>94</v>
          </cell>
          <cell r="F382" t="str">
            <v>MARTINSBURG</v>
          </cell>
          <cell r="G382">
            <v>161996</v>
          </cell>
          <cell r="H382">
            <v>384</v>
          </cell>
          <cell r="I382">
            <v>173</v>
          </cell>
          <cell r="J382">
            <v>1970980</v>
          </cell>
          <cell r="K382">
            <v>77030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2210563</v>
          </cell>
        </row>
        <row r="383">
          <cell r="B383">
            <v>26</v>
          </cell>
          <cell r="C383" t="str">
            <v>DIXON</v>
          </cell>
          <cell r="D383" t="str">
            <v>CITY OR VILLAGE</v>
          </cell>
          <cell r="E383">
            <v>76</v>
          </cell>
          <cell r="F383" t="str">
            <v>MASKELL</v>
          </cell>
          <cell r="G383">
            <v>91157</v>
          </cell>
          <cell r="H383">
            <v>0</v>
          </cell>
          <cell r="I383">
            <v>0</v>
          </cell>
          <cell r="J383">
            <v>1539770</v>
          </cell>
          <cell r="K383">
            <v>186095</v>
          </cell>
          <cell r="L383">
            <v>0</v>
          </cell>
          <cell r="M383">
            <v>0</v>
          </cell>
          <cell r="N383">
            <v>128170</v>
          </cell>
          <cell r="O383">
            <v>93930</v>
          </cell>
          <cell r="P383">
            <v>3810</v>
          </cell>
          <cell r="Q383">
            <v>0</v>
          </cell>
          <cell r="R383">
            <v>2042932</v>
          </cell>
        </row>
        <row r="384">
          <cell r="B384">
            <v>26</v>
          </cell>
          <cell r="C384" t="str">
            <v>DIXON</v>
          </cell>
          <cell r="D384" t="str">
            <v>CITY OR VILLAGE</v>
          </cell>
          <cell r="E384">
            <v>325</v>
          </cell>
          <cell r="F384" t="str">
            <v>NEWCASTLE</v>
          </cell>
          <cell r="G384">
            <v>208912</v>
          </cell>
          <cell r="H384">
            <v>0</v>
          </cell>
          <cell r="I384">
            <v>0</v>
          </cell>
          <cell r="J384">
            <v>6398795</v>
          </cell>
          <cell r="K384">
            <v>627050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7234757</v>
          </cell>
        </row>
        <row r="385">
          <cell r="B385">
            <v>26</v>
          </cell>
          <cell r="C385" t="str">
            <v>DIXON</v>
          </cell>
          <cell r="D385" t="str">
            <v>CITY OR VILLAGE</v>
          </cell>
          <cell r="E385">
            <v>961</v>
          </cell>
          <cell r="F385" t="str">
            <v>PONCA</v>
          </cell>
          <cell r="G385">
            <v>682973</v>
          </cell>
          <cell r="H385">
            <v>225715</v>
          </cell>
          <cell r="I385">
            <v>14068</v>
          </cell>
          <cell r="J385">
            <v>29179330</v>
          </cell>
          <cell r="K385">
            <v>3395810</v>
          </cell>
          <cell r="L385">
            <v>0</v>
          </cell>
          <cell r="M385">
            <v>0</v>
          </cell>
          <cell r="N385">
            <v>25740</v>
          </cell>
          <cell r="O385">
            <v>0</v>
          </cell>
          <cell r="P385">
            <v>0</v>
          </cell>
          <cell r="Q385">
            <v>0</v>
          </cell>
          <cell r="R385">
            <v>33523636</v>
          </cell>
        </row>
        <row r="386">
          <cell r="B386">
            <v>26</v>
          </cell>
          <cell r="C386" t="str">
            <v>DIXON</v>
          </cell>
          <cell r="D386" t="str">
            <v>CITY OR VILLAGE</v>
          </cell>
          <cell r="E386">
            <v>1451</v>
          </cell>
          <cell r="F386" t="str">
            <v>WAKEFIELD</v>
          </cell>
          <cell r="G386">
            <v>17772274</v>
          </cell>
          <cell r="H386">
            <v>292065</v>
          </cell>
          <cell r="I386">
            <v>52120</v>
          </cell>
          <cell r="J386">
            <v>23108735</v>
          </cell>
          <cell r="K386">
            <v>3508900</v>
          </cell>
          <cell r="L386">
            <v>10183940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54918034</v>
          </cell>
        </row>
        <row r="387">
          <cell r="B387">
            <v>26</v>
          </cell>
          <cell r="C387" t="str">
            <v>DIXON</v>
          </cell>
          <cell r="D387" t="str">
            <v>CITY OR VILLAGE</v>
          </cell>
          <cell r="E387">
            <v>73</v>
          </cell>
          <cell r="F387" t="str">
            <v>WATERBURY</v>
          </cell>
          <cell r="G387">
            <v>20129</v>
          </cell>
          <cell r="H387">
            <v>67481</v>
          </cell>
          <cell r="I387">
            <v>285775</v>
          </cell>
          <cell r="J387">
            <v>926105</v>
          </cell>
          <cell r="K387">
            <v>118355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1417845</v>
          </cell>
        </row>
        <row r="388">
          <cell r="B388">
            <v>26</v>
          </cell>
          <cell r="C388" t="str">
            <v>DIXON</v>
          </cell>
          <cell r="D388" t="str">
            <v>CITY OR VILLAGE</v>
          </cell>
        </row>
        <row r="389">
          <cell r="B389">
            <v>26</v>
          </cell>
          <cell r="C389" t="str">
            <v>DIXON</v>
          </cell>
          <cell r="D389" t="str">
            <v>CITY OR VILLAGE</v>
          </cell>
        </row>
        <row r="390">
          <cell r="B390">
            <v>26</v>
          </cell>
          <cell r="C390" t="str">
            <v>DIXON</v>
          </cell>
          <cell r="D390" t="str">
            <v>CITY OR VILLAGE</v>
          </cell>
        </row>
        <row r="391">
          <cell r="B391">
            <v>26</v>
          </cell>
          <cell r="C391" t="str">
            <v>DIXON</v>
          </cell>
          <cell r="D391" t="str">
            <v>CITY OR VILLAGE</v>
          </cell>
        </row>
        <row r="392">
          <cell r="B392">
            <v>26</v>
          </cell>
          <cell r="C392" t="str">
            <v>DIXON</v>
          </cell>
          <cell r="D392" t="str">
            <v>CITY OR VILLAGE</v>
          </cell>
        </row>
        <row r="393">
          <cell r="B393">
            <v>27</v>
          </cell>
          <cell r="C393" t="str">
            <v>DODGE</v>
          </cell>
          <cell r="D393" t="str">
            <v>CITY OR VILLAGE</v>
          </cell>
          <cell r="E393">
            <v>612</v>
          </cell>
          <cell r="F393" t="str">
            <v>DODGE</v>
          </cell>
          <cell r="G393">
            <v>423357</v>
          </cell>
          <cell r="H393">
            <v>205743</v>
          </cell>
          <cell r="I393">
            <v>12823</v>
          </cell>
          <cell r="J393">
            <v>17249495</v>
          </cell>
          <cell r="K393">
            <v>3301679</v>
          </cell>
          <cell r="L393">
            <v>0</v>
          </cell>
          <cell r="M393">
            <v>0</v>
          </cell>
          <cell r="N393">
            <v>84630</v>
          </cell>
          <cell r="O393">
            <v>0</v>
          </cell>
          <cell r="P393">
            <v>0</v>
          </cell>
          <cell r="Q393">
            <v>0</v>
          </cell>
          <cell r="R393">
            <v>21277727</v>
          </cell>
        </row>
        <row r="394">
          <cell r="B394">
            <v>27</v>
          </cell>
          <cell r="C394" t="str">
            <v>DODGE</v>
          </cell>
          <cell r="D394" t="str">
            <v>CITY OR VILLAGE</v>
          </cell>
          <cell r="E394">
            <v>26399</v>
          </cell>
          <cell r="F394" t="str">
            <v>FREMONT</v>
          </cell>
          <cell r="G394">
            <v>60711761</v>
          </cell>
          <cell r="H394">
            <v>9670172</v>
          </cell>
          <cell r="I394">
            <v>20496225</v>
          </cell>
          <cell r="J394">
            <v>1109505358</v>
          </cell>
          <cell r="K394">
            <v>302604760</v>
          </cell>
          <cell r="L394">
            <v>72323405</v>
          </cell>
          <cell r="M394">
            <v>0</v>
          </cell>
          <cell r="N394">
            <v>1032545</v>
          </cell>
          <cell r="O394">
            <v>18500</v>
          </cell>
          <cell r="P394">
            <v>0</v>
          </cell>
          <cell r="Q394">
            <v>0</v>
          </cell>
          <cell r="R394">
            <v>1576362726</v>
          </cell>
        </row>
        <row r="395">
          <cell r="B395">
            <v>27</v>
          </cell>
          <cell r="C395" t="str">
            <v>DODGE</v>
          </cell>
          <cell r="D395" t="str">
            <v>CITY OR VILLAGE</v>
          </cell>
          <cell r="E395">
            <v>832</v>
          </cell>
          <cell r="F395" t="str">
            <v>HOOPER</v>
          </cell>
          <cell r="G395">
            <v>1499516</v>
          </cell>
          <cell r="H395">
            <v>1909147</v>
          </cell>
          <cell r="I395">
            <v>131134</v>
          </cell>
          <cell r="J395">
            <v>30800680</v>
          </cell>
          <cell r="K395">
            <v>4425530</v>
          </cell>
          <cell r="L395">
            <v>0</v>
          </cell>
          <cell r="M395">
            <v>0</v>
          </cell>
          <cell r="N395">
            <v>8095</v>
          </cell>
          <cell r="O395">
            <v>0</v>
          </cell>
          <cell r="P395">
            <v>0</v>
          </cell>
          <cell r="Q395">
            <v>0</v>
          </cell>
          <cell r="R395">
            <v>38774102</v>
          </cell>
        </row>
        <row r="396">
          <cell r="B396">
            <v>27</v>
          </cell>
          <cell r="C396" t="str">
            <v>DODGE</v>
          </cell>
          <cell r="D396" t="str">
            <v>CITY OR VILLAGE</v>
          </cell>
          <cell r="E396">
            <v>325</v>
          </cell>
          <cell r="F396" t="str">
            <v>INGLEWOOD</v>
          </cell>
          <cell r="G396">
            <v>659027</v>
          </cell>
          <cell r="H396">
            <v>5791</v>
          </cell>
          <cell r="I396">
            <v>2370</v>
          </cell>
          <cell r="J396">
            <v>11515550</v>
          </cell>
          <cell r="K396">
            <v>3066996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15249734</v>
          </cell>
        </row>
        <row r="397">
          <cell r="B397">
            <v>27</v>
          </cell>
          <cell r="C397" t="str">
            <v>DODGE</v>
          </cell>
          <cell r="D397" t="str">
            <v>CITY OR VILLAGE</v>
          </cell>
          <cell r="E397">
            <v>369</v>
          </cell>
          <cell r="F397" t="str">
            <v>NICKERSON</v>
          </cell>
          <cell r="G397">
            <v>551156</v>
          </cell>
          <cell r="H397">
            <v>160508</v>
          </cell>
          <cell r="I397">
            <v>483777</v>
          </cell>
          <cell r="J397">
            <v>5407675</v>
          </cell>
          <cell r="K397">
            <v>1141440</v>
          </cell>
          <cell r="L397">
            <v>288345</v>
          </cell>
          <cell r="M397">
            <v>0</v>
          </cell>
          <cell r="N397">
            <v>63190</v>
          </cell>
          <cell r="O397">
            <v>0</v>
          </cell>
          <cell r="P397">
            <v>0</v>
          </cell>
          <cell r="Q397">
            <v>0</v>
          </cell>
          <cell r="R397">
            <v>8096091</v>
          </cell>
        </row>
        <row r="398">
          <cell r="B398">
            <v>27</v>
          </cell>
          <cell r="C398" t="str">
            <v>DODGE</v>
          </cell>
          <cell r="D398" t="str">
            <v>CITY OR VILLAGE</v>
          </cell>
          <cell r="E398">
            <v>1212</v>
          </cell>
          <cell r="F398" t="str">
            <v>NORTH BEND</v>
          </cell>
          <cell r="G398">
            <v>1827961</v>
          </cell>
          <cell r="H398">
            <v>1806493</v>
          </cell>
          <cell r="I398">
            <v>3234004</v>
          </cell>
          <cell r="J398">
            <v>49192348</v>
          </cell>
          <cell r="K398">
            <v>6605931</v>
          </cell>
          <cell r="L398">
            <v>4406485</v>
          </cell>
          <cell r="M398">
            <v>0</v>
          </cell>
          <cell r="N398">
            <v>1087815</v>
          </cell>
          <cell r="O398">
            <v>0</v>
          </cell>
          <cell r="P398">
            <v>46110</v>
          </cell>
          <cell r="Q398">
            <v>0</v>
          </cell>
          <cell r="R398">
            <v>68207147</v>
          </cell>
        </row>
        <row r="399">
          <cell r="B399">
            <v>27</v>
          </cell>
          <cell r="C399" t="str">
            <v>DODGE</v>
          </cell>
          <cell r="D399" t="str">
            <v>CITY OR VILLAGE</v>
          </cell>
          <cell r="E399">
            <v>857</v>
          </cell>
          <cell r="F399" t="str">
            <v>SCRIBNER</v>
          </cell>
          <cell r="G399">
            <v>1712184</v>
          </cell>
          <cell r="H399">
            <v>324705</v>
          </cell>
          <cell r="I399">
            <v>20238</v>
          </cell>
          <cell r="J399">
            <v>26013685</v>
          </cell>
          <cell r="K399">
            <v>7564415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35635227</v>
          </cell>
        </row>
        <row r="400">
          <cell r="B400">
            <v>27</v>
          </cell>
          <cell r="C400" t="str">
            <v>DODGE</v>
          </cell>
          <cell r="D400" t="str">
            <v>CITY OR VILLAGE</v>
          </cell>
          <cell r="E400">
            <v>300</v>
          </cell>
          <cell r="F400" t="str">
            <v>SNYDER</v>
          </cell>
          <cell r="G400">
            <v>2338258</v>
          </cell>
          <cell r="H400">
            <v>160444</v>
          </cell>
          <cell r="I400">
            <v>10000</v>
          </cell>
          <cell r="J400">
            <v>8198105</v>
          </cell>
          <cell r="K400">
            <v>1864582</v>
          </cell>
          <cell r="L400">
            <v>2229525</v>
          </cell>
          <cell r="M400">
            <v>0</v>
          </cell>
          <cell r="N400">
            <v>421060</v>
          </cell>
          <cell r="O400">
            <v>0</v>
          </cell>
          <cell r="P400">
            <v>0</v>
          </cell>
          <cell r="Q400">
            <v>0</v>
          </cell>
          <cell r="R400">
            <v>15221974</v>
          </cell>
        </row>
        <row r="401">
          <cell r="B401">
            <v>27</v>
          </cell>
          <cell r="C401" t="str">
            <v>DODGE</v>
          </cell>
          <cell r="D401" t="str">
            <v>CITY OR VILLAGE</v>
          </cell>
          <cell r="E401">
            <v>230</v>
          </cell>
          <cell r="F401" t="str">
            <v>UEHLING</v>
          </cell>
          <cell r="G401">
            <v>41427</v>
          </cell>
          <cell r="H401">
            <v>533900</v>
          </cell>
          <cell r="I401">
            <v>607745</v>
          </cell>
          <cell r="J401">
            <v>5794451</v>
          </cell>
          <cell r="K401">
            <v>955675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7933198</v>
          </cell>
        </row>
        <row r="402">
          <cell r="B402">
            <v>27</v>
          </cell>
          <cell r="C402" t="str">
            <v>DODGE</v>
          </cell>
          <cell r="D402" t="str">
            <v>CITY OR VILLAGE</v>
          </cell>
          <cell r="E402">
            <v>103</v>
          </cell>
          <cell r="F402" t="str">
            <v>WINSLOW</v>
          </cell>
          <cell r="G402">
            <v>37786</v>
          </cell>
          <cell r="H402">
            <v>249687</v>
          </cell>
          <cell r="I402">
            <v>559975</v>
          </cell>
          <cell r="J402">
            <v>1731400</v>
          </cell>
          <cell r="K402">
            <v>126655</v>
          </cell>
          <cell r="L402">
            <v>15500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2721003</v>
          </cell>
        </row>
        <row r="403">
          <cell r="B403">
            <v>27</v>
          </cell>
          <cell r="C403" t="str">
            <v>DODGE</v>
          </cell>
          <cell r="D403" t="str">
            <v>CITY OR VILLAGE</v>
          </cell>
        </row>
        <row r="404">
          <cell r="B404">
            <v>27</v>
          </cell>
          <cell r="C404" t="str">
            <v>DODGE</v>
          </cell>
          <cell r="D404" t="str">
            <v>CITY OR VILLAGE</v>
          </cell>
        </row>
        <row r="405">
          <cell r="B405">
            <v>27</v>
          </cell>
          <cell r="C405" t="str">
            <v>DODGE</v>
          </cell>
          <cell r="D405" t="str">
            <v>CITY OR VILLAGE</v>
          </cell>
        </row>
        <row r="406">
          <cell r="B406">
            <v>27</v>
          </cell>
          <cell r="C406" t="str">
            <v>DODGE</v>
          </cell>
          <cell r="D406" t="str">
            <v>CITY OR VILLAGE</v>
          </cell>
        </row>
        <row r="407">
          <cell r="B407">
            <v>27</v>
          </cell>
          <cell r="C407" t="str">
            <v>DODGE</v>
          </cell>
          <cell r="D407" t="str">
            <v>CITY OR VILLAGE</v>
          </cell>
        </row>
        <row r="408">
          <cell r="B408">
            <v>28</v>
          </cell>
          <cell r="C408" t="str">
            <v>DOUGLAS</v>
          </cell>
          <cell r="D408" t="str">
            <v>CITY OR VILLAGE</v>
          </cell>
          <cell r="E408">
            <v>1458</v>
          </cell>
          <cell r="F408" t="str">
            <v>BENNINGTON</v>
          </cell>
          <cell r="G408">
            <v>1650260</v>
          </cell>
          <cell r="H408">
            <v>608510</v>
          </cell>
          <cell r="I408">
            <v>358845</v>
          </cell>
          <cell r="J408">
            <v>105530725</v>
          </cell>
          <cell r="K408">
            <v>11170200</v>
          </cell>
          <cell r="L408">
            <v>7015700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126334240</v>
          </cell>
        </row>
        <row r="409">
          <cell r="B409">
            <v>28</v>
          </cell>
          <cell r="C409" t="str">
            <v>DOUGLAS</v>
          </cell>
          <cell r="D409" t="str">
            <v>CITY OR VILLAGE</v>
          </cell>
          <cell r="E409">
            <v>458902</v>
          </cell>
          <cell r="F409" t="str">
            <v>OMAHA</v>
          </cell>
          <cell r="G409">
            <v>1593093560</v>
          </cell>
          <cell r="H409">
            <v>366708485</v>
          </cell>
          <cell r="I409">
            <v>346771300</v>
          </cell>
          <cell r="J409">
            <v>21390488535</v>
          </cell>
          <cell r="K409">
            <v>9818231990</v>
          </cell>
          <cell r="L409">
            <v>1801450025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35316743895</v>
          </cell>
        </row>
        <row r="410">
          <cell r="B410">
            <v>28</v>
          </cell>
          <cell r="C410" t="str">
            <v>DOUGLAS</v>
          </cell>
          <cell r="D410" t="str">
            <v>CITY OR VILLAGE</v>
          </cell>
          <cell r="E410">
            <v>5943</v>
          </cell>
          <cell r="F410" t="str">
            <v>RALSTON</v>
          </cell>
          <cell r="G410">
            <v>10955340</v>
          </cell>
          <cell r="H410">
            <v>1772415</v>
          </cell>
          <cell r="I410">
            <v>1671950</v>
          </cell>
          <cell r="J410">
            <v>255835500</v>
          </cell>
          <cell r="K410">
            <v>57949300</v>
          </cell>
          <cell r="L410">
            <v>23282800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351467305</v>
          </cell>
        </row>
        <row r="411">
          <cell r="B411">
            <v>28</v>
          </cell>
          <cell r="C411" t="str">
            <v>DOUGLAS</v>
          </cell>
          <cell r="D411" t="str">
            <v>CITY OR VILLAGE</v>
          </cell>
          <cell r="E411">
            <v>2408</v>
          </cell>
          <cell r="F411" t="str">
            <v>VALLEY</v>
          </cell>
          <cell r="G411">
            <v>54761490</v>
          </cell>
          <cell r="H411">
            <v>4711565</v>
          </cell>
          <cell r="I411">
            <v>17554015</v>
          </cell>
          <cell r="J411">
            <v>189703300</v>
          </cell>
          <cell r="K411">
            <v>32414300</v>
          </cell>
          <cell r="L411">
            <v>40180200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339324870</v>
          </cell>
        </row>
        <row r="412">
          <cell r="B412">
            <v>28</v>
          </cell>
          <cell r="C412" t="str">
            <v>DOUGLAS</v>
          </cell>
          <cell r="D412" t="str">
            <v>CITY OR VILLAGE</v>
          </cell>
          <cell r="E412">
            <v>848</v>
          </cell>
          <cell r="F412" t="str">
            <v>WATERLOO</v>
          </cell>
          <cell r="G412">
            <v>8743810</v>
          </cell>
          <cell r="H412">
            <v>921840</v>
          </cell>
          <cell r="I412">
            <v>2640995</v>
          </cell>
          <cell r="J412">
            <v>31577600</v>
          </cell>
          <cell r="K412">
            <v>13381400</v>
          </cell>
          <cell r="L412">
            <v>22056400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79322045</v>
          </cell>
        </row>
        <row r="413">
          <cell r="B413">
            <v>28</v>
          </cell>
          <cell r="C413" t="str">
            <v>DOUGLAS</v>
          </cell>
          <cell r="D413" t="str">
            <v>CITY OR VILLAGE</v>
          </cell>
        </row>
        <row r="414">
          <cell r="B414">
            <v>28</v>
          </cell>
          <cell r="C414" t="str">
            <v>DOUGLAS</v>
          </cell>
          <cell r="D414" t="str">
            <v>CITY OR VILLAGE</v>
          </cell>
        </row>
        <row r="415">
          <cell r="B415">
            <v>28</v>
          </cell>
          <cell r="C415" t="str">
            <v>DOUGLAS</v>
          </cell>
          <cell r="D415" t="str">
            <v>CITY OR VILLAGE</v>
          </cell>
        </row>
        <row r="416">
          <cell r="B416">
            <v>28</v>
          </cell>
          <cell r="C416" t="str">
            <v>DOUGLAS</v>
          </cell>
          <cell r="D416" t="str">
            <v>CITY OR VILLAGE</v>
          </cell>
        </row>
        <row r="417">
          <cell r="B417">
            <v>28</v>
          </cell>
          <cell r="C417" t="str">
            <v>DOUGLAS</v>
          </cell>
          <cell r="D417" t="str">
            <v>CITY OR VILLAGE</v>
          </cell>
        </row>
        <row r="418">
          <cell r="B418">
            <v>28</v>
          </cell>
          <cell r="C418" t="str">
            <v>DOUGLAS</v>
          </cell>
          <cell r="D418" t="str">
            <v>CITY OR VILLAGE</v>
          </cell>
        </row>
        <row r="419">
          <cell r="B419">
            <v>28</v>
          </cell>
          <cell r="C419" t="str">
            <v>DOUGLAS</v>
          </cell>
          <cell r="D419" t="str">
            <v>CITY OR VILLAGE</v>
          </cell>
        </row>
        <row r="420">
          <cell r="B420">
            <v>28</v>
          </cell>
          <cell r="C420" t="str">
            <v>DOUGLAS</v>
          </cell>
          <cell r="D420" t="str">
            <v>CITY OR VILLAGE</v>
          </cell>
        </row>
        <row r="421">
          <cell r="B421">
            <v>28</v>
          </cell>
          <cell r="C421" t="str">
            <v>DOUGLAS</v>
          </cell>
          <cell r="D421" t="str">
            <v>CITY OR VILLAGE</v>
          </cell>
        </row>
        <row r="422">
          <cell r="B422">
            <v>28</v>
          </cell>
          <cell r="C422" t="str">
            <v>DOUGLAS</v>
          </cell>
          <cell r="D422" t="str">
            <v>CITY OR VILLAGE</v>
          </cell>
        </row>
        <row r="423">
          <cell r="B423">
            <v>29</v>
          </cell>
          <cell r="C423" t="str">
            <v>DUNDY</v>
          </cell>
          <cell r="D423" t="str">
            <v>CITY OR VILLAGE</v>
          </cell>
          <cell r="E423">
            <v>953</v>
          </cell>
          <cell r="F423" t="str">
            <v>BENKELMAN</v>
          </cell>
          <cell r="G423">
            <v>2790556</v>
          </cell>
          <cell r="H423">
            <v>1895372</v>
          </cell>
          <cell r="I423">
            <v>754509</v>
          </cell>
          <cell r="J423">
            <v>23427713</v>
          </cell>
          <cell r="K423">
            <v>5334797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34202947</v>
          </cell>
        </row>
        <row r="424">
          <cell r="B424">
            <v>29</v>
          </cell>
          <cell r="C424" t="str">
            <v>DUNDY</v>
          </cell>
          <cell r="D424" t="str">
            <v>CITY OR VILLAGE</v>
          </cell>
          <cell r="E424">
            <v>158</v>
          </cell>
          <cell r="F424" t="str">
            <v>HAIGLER</v>
          </cell>
          <cell r="G424">
            <v>71413</v>
          </cell>
          <cell r="H424">
            <v>456715</v>
          </cell>
          <cell r="I424">
            <v>568571</v>
          </cell>
          <cell r="J424">
            <v>2730962</v>
          </cell>
          <cell r="K424">
            <v>566928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4394589</v>
          </cell>
        </row>
        <row r="425">
          <cell r="B425">
            <v>29</v>
          </cell>
          <cell r="C425" t="str">
            <v>DUNDY</v>
          </cell>
          <cell r="D425" t="str">
            <v>CITY OR VILLAGE</v>
          </cell>
        </row>
        <row r="426">
          <cell r="B426">
            <v>29</v>
          </cell>
          <cell r="C426" t="str">
            <v>DUNDY</v>
          </cell>
          <cell r="D426" t="str">
            <v>CITY OR VILLAGE</v>
          </cell>
        </row>
        <row r="427">
          <cell r="B427">
            <v>29</v>
          </cell>
          <cell r="C427" t="str">
            <v>DUNDY</v>
          </cell>
          <cell r="D427" t="str">
            <v>CITY OR VILLAGE</v>
          </cell>
        </row>
        <row r="428">
          <cell r="B428">
            <v>29</v>
          </cell>
          <cell r="C428" t="str">
            <v>DUNDY</v>
          </cell>
          <cell r="D428" t="str">
            <v>CITY OR VILLAGE</v>
          </cell>
        </row>
        <row r="429">
          <cell r="B429">
            <v>29</v>
          </cell>
          <cell r="C429" t="str">
            <v>DUNDY</v>
          </cell>
          <cell r="D429" t="str">
            <v>CITY OR VILLAGE</v>
          </cell>
        </row>
        <row r="430">
          <cell r="B430">
            <v>29</v>
          </cell>
          <cell r="C430" t="str">
            <v>DUNDY</v>
          </cell>
          <cell r="D430" t="str">
            <v>CITY OR VILLAGE</v>
          </cell>
        </row>
        <row r="431">
          <cell r="B431">
            <v>29</v>
          </cell>
          <cell r="C431" t="str">
            <v>DUNDY</v>
          </cell>
          <cell r="D431" t="str">
            <v>CITY OR VILLAGE</v>
          </cell>
        </row>
        <row r="432">
          <cell r="B432">
            <v>29</v>
          </cell>
          <cell r="C432" t="str">
            <v>DUNDY</v>
          </cell>
          <cell r="D432" t="str">
            <v>CITY OR VILLAGE</v>
          </cell>
        </row>
        <row r="433">
          <cell r="B433">
            <v>29</v>
          </cell>
          <cell r="C433" t="str">
            <v>DUNDY</v>
          </cell>
          <cell r="D433" t="str">
            <v>CITY OR VILLAGE</v>
          </cell>
        </row>
        <row r="434">
          <cell r="B434">
            <v>29</v>
          </cell>
          <cell r="C434" t="str">
            <v>DUNDY</v>
          </cell>
          <cell r="D434" t="str">
            <v>CITY OR VILLAGE</v>
          </cell>
        </row>
        <row r="435">
          <cell r="B435">
            <v>29</v>
          </cell>
          <cell r="C435" t="str">
            <v>DUNDY</v>
          </cell>
          <cell r="D435" t="str">
            <v>CITY OR VILLAGE</v>
          </cell>
        </row>
        <row r="436">
          <cell r="B436">
            <v>29</v>
          </cell>
          <cell r="C436" t="str">
            <v>DUNDY</v>
          </cell>
          <cell r="D436" t="str">
            <v>CITY OR VILLAGE</v>
          </cell>
        </row>
        <row r="437">
          <cell r="B437">
            <v>29</v>
          </cell>
          <cell r="C437" t="str">
            <v>DUNDY</v>
          </cell>
          <cell r="D437" t="str">
            <v>CITY OR VILLAGE</v>
          </cell>
        </row>
        <row r="438">
          <cell r="B438">
            <v>30</v>
          </cell>
          <cell r="C438" t="str">
            <v>FILLMORE</v>
          </cell>
          <cell r="D438" t="str">
            <v>CITY OR VILLAGE</v>
          </cell>
          <cell r="E438">
            <v>591</v>
          </cell>
          <cell r="F438" t="str">
            <v>EXETER</v>
          </cell>
          <cell r="G438">
            <v>3695539</v>
          </cell>
          <cell r="H438">
            <v>510147</v>
          </cell>
          <cell r="I438">
            <v>826969</v>
          </cell>
          <cell r="J438">
            <v>17347170</v>
          </cell>
          <cell r="K438">
            <v>5658823</v>
          </cell>
          <cell r="L438">
            <v>0</v>
          </cell>
          <cell r="M438">
            <v>0</v>
          </cell>
          <cell r="N438">
            <v>166585</v>
          </cell>
          <cell r="O438">
            <v>48865</v>
          </cell>
          <cell r="P438">
            <v>35335</v>
          </cell>
          <cell r="Q438">
            <v>0</v>
          </cell>
          <cell r="R438">
            <v>28289433</v>
          </cell>
        </row>
        <row r="439">
          <cell r="B439">
            <v>30</v>
          </cell>
          <cell r="C439" t="str">
            <v>FILLMORE</v>
          </cell>
          <cell r="D439" t="str">
            <v>CITY OR VILLAGE</v>
          </cell>
          <cell r="E439">
            <v>560</v>
          </cell>
          <cell r="F439" t="str">
            <v>FAIRMONT</v>
          </cell>
          <cell r="G439">
            <v>20691665</v>
          </cell>
          <cell r="H439">
            <v>738364</v>
          </cell>
          <cell r="I439">
            <v>1647337</v>
          </cell>
          <cell r="J439">
            <v>12492315</v>
          </cell>
          <cell r="K439">
            <v>5938405</v>
          </cell>
          <cell r="L439">
            <v>48531895</v>
          </cell>
          <cell r="M439">
            <v>0</v>
          </cell>
          <cell r="N439">
            <v>263755</v>
          </cell>
          <cell r="O439">
            <v>0</v>
          </cell>
          <cell r="P439">
            <v>16600</v>
          </cell>
          <cell r="Q439">
            <v>0</v>
          </cell>
          <cell r="R439">
            <v>90320336</v>
          </cell>
        </row>
        <row r="440">
          <cell r="B440">
            <v>30</v>
          </cell>
          <cell r="C440" t="str">
            <v>FILLMORE</v>
          </cell>
          <cell r="D440" t="str">
            <v>CITY OR VILLAGE</v>
          </cell>
          <cell r="E440">
            <v>2217</v>
          </cell>
          <cell r="F440" t="str">
            <v>GENEVA</v>
          </cell>
          <cell r="G440">
            <v>56899395</v>
          </cell>
          <cell r="H440">
            <v>914895</v>
          </cell>
          <cell r="I440">
            <v>51577</v>
          </cell>
          <cell r="J440">
            <v>77467570</v>
          </cell>
          <cell r="K440">
            <v>25459117</v>
          </cell>
          <cell r="L440">
            <v>6833915</v>
          </cell>
          <cell r="M440">
            <v>0</v>
          </cell>
          <cell r="N440">
            <v>406725</v>
          </cell>
          <cell r="O440">
            <v>0</v>
          </cell>
          <cell r="P440">
            <v>0</v>
          </cell>
          <cell r="Q440">
            <v>0</v>
          </cell>
          <cell r="R440">
            <v>168033194</v>
          </cell>
        </row>
        <row r="441">
          <cell r="B441">
            <v>30</v>
          </cell>
          <cell r="C441" t="str">
            <v>FILLMORE</v>
          </cell>
          <cell r="D441" t="str">
            <v>CITY OR VILLAGE</v>
          </cell>
          <cell r="E441">
            <v>126</v>
          </cell>
          <cell r="F441" t="str">
            <v>GRAFTON</v>
          </cell>
          <cell r="G441">
            <v>138292</v>
          </cell>
          <cell r="H441">
            <v>234519</v>
          </cell>
          <cell r="I441">
            <v>495068</v>
          </cell>
          <cell r="J441">
            <v>3385325</v>
          </cell>
          <cell r="K441">
            <v>2632525</v>
          </cell>
          <cell r="L441">
            <v>0</v>
          </cell>
          <cell r="M441">
            <v>0</v>
          </cell>
          <cell r="N441">
            <v>232955</v>
          </cell>
          <cell r="O441">
            <v>0</v>
          </cell>
          <cell r="P441">
            <v>38435</v>
          </cell>
          <cell r="Q441">
            <v>0</v>
          </cell>
          <cell r="R441">
            <v>7157119</v>
          </cell>
        </row>
        <row r="442">
          <cell r="B442">
            <v>30</v>
          </cell>
          <cell r="C442" t="str">
            <v>FILLMORE</v>
          </cell>
          <cell r="D442" t="str">
            <v>CITY OR VILLAGE</v>
          </cell>
          <cell r="E442">
            <v>285</v>
          </cell>
          <cell r="F442" t="str">
            <v>MILLIGAN</v>
          </cell>
          <cell r="G442">
            <v>225414</v>
          </cell>
          <cell r="H442">
            <v>130699</v>
          </cell>
          <cell r="I442">
            <v>11880</v>
          </cell>
          <cell r="J442">
            <v>6760530</v>
          </cell>
          <cell r="K442">
            <v>5994005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13122528</v>
          </cell>
        </row>
        <row r="443">
          <cell r="B443">
            <v>30</v>
          </cell>
          <cell r="C443" t="str">
            <v>FILLMORE</v>
          </cell>
          <cell r="D443" t="str">
            <v>CITY OR VILLAGE</v>
          </cell>
          <cell r="E443">
            <v>115</v>
          </cell>
          <cell r="F443" t="str">
            <v>OHIOWA</v>
          </cell>
          <cell r="G443">
            <v>27987</v>
          </cell>
          <cell r="H443">
            <v>51370</v>
          </cell>
          <cell r="I443">
            <v>2895</v>
          </cell>
          <cell r="J443">
            <v>1349645</v>
          </cell>
          <cell r="K443">
            <v>2851470</v>
          </cell>
          <cell r="L443">
            <v>0</v>
          </cell>
          <cell r="M443">
            <v>0</v>
          </cell>
          <cell r="N443">
            <v>36650</v>
          </cell>
          <cell r="O443">
            <v>0</v>
          </cell>
          <cell r="P443">
            <v>0</v>
          </cell>
          <cell r="Q443">
            <v>0</v>
          </cell>
          <cell r="R443">
            <v>4320017</v>
          </cell>
        </row>
        <row r="444">
          <cell r="B444">
            <v>30</v>
          </cell>
          <cell r="C444" t="str">
            <v>FILLMORE</v>
          </cell>
          <cell r="D444" t="str">
            <v>CITY OR VILLAGE</v>
          </cell>
          <cell r="E444">
            <v>341</v>
          </cell>
          <cell r="F444" t="str">
            <v>SHICKLEY</v>
          </cell>
          <cell r="G444">
            <v>420443</v>
          </cell>
          <cell r="H444">
            <v>378315</v>
          </cell>
          <cell r="I444">
            <v>125343</v>
          </cell>
          <cell r="J444">
            <v>13121680</v>
          </cell>
          <cell r="K444">
            <v>2696195</v>
          </cell>
          <cell r="L444">
            <v>156765</v>
          </cell>
          <cell r="M444">
            <v>0</v>
          </cell>
          <cell r="N444">
            <v>30605</v>
          </cell>
          <cell r="O444">
            <v>0</v>
          </cell>
          <cell r="P444">
            <v>0</v>
          </cell>
          <cell r="Q444">
            <v>0</v>
          </cell>
          <cell r="R444">
            <v>16929346</v>
          </cell>
        </row>
        <row r="445">
          <cell r="B445">
            <v>30</v>
          </cell>
          <cell r="C445" t="str">
            <v>FILLMORE</v>
          </cell>
          <cell r="D445" t="str">
            <v>CITY OR VILLAGE</v>
          </cell>
          <cell r="E445">
            <v>29</v>
          </cell>
          <cell r="F445" t="str">
            <v>STRANG</v>
          </cell>
          <cell r="G445">
            <v>612480</v>
          </cell>
          <cell r="H445">
            <v>2725</v>
          </cell>
          <cell r="I445">
            <v>154</v>
          </cell>
          <cell r="J445">
            <v>498005</v>
          </cell>
          <cell r="K445">
            <v>320810</v>
          </cell>
          <cell r="L445">
            <v>0</v>
          </cell>
          <cell r="M445">
            <v>0</v>
          </cell>
          <cell r="N445">
            <v>5805</v>
          </cell>
          <cell r="O445">
            <v>71025</v>
          </cell>
          <cell r="P445">
            <v>32165</v>
          </cell>
          <cell r="Q445">
            <v>0</v>
          </cell>
          <cell r="R445">
            <v>1543169</v>
          </cell>
        </row>
        <row r="446">
          <cell r="B446">
            <v>30</v>
          </cell>
          <cell r="C446" t="str">
            <v>FILLMORE</v>
          </cell>
          <cell r="D446" t="str">
            <v>CITY OR VILLAGE</v>
          </cell>
        </row>
        <row r="447">
          <cell r="B447">
            <v>30</v>
          </cell>
          <cell r="C447" t="str">
            <v>FILLMORE</v>
          </cell>
          <cell r="D447" t="str">
            <v>CITY OR VILLAGE</v>
          </cell>
        </row>
        <row r="448">
          <cell r="B448">
            <v>30</v>
          </cell>
          <cell r="C448" t="str">
            <v>FILLMORE</v>
          </cell>
          <cell r="D448" t="str">
            <v>CITY OR VILLAGE</v>
          </cell>
        </row>
        <row r="449">
          <cell r="B449">
            <v>30</v>
          </cell>
          <cell r="C449" t="str">
            <v>FILLMORE</v>
          </cell>
          <cell r="D449" t="str">
            <v>CITY OR VILLAGE</v>
          </cell>
        </row>
        <row r="450">
          <cell r="B450">
            <v>30</v>
          </cell>
          <cell r="C450" t="str">
            <v>FILLMORE</v>
          </cell>
          <cell r="D450" t="str">
            <v>CITY OR VILLAGE</v>
          </cell>
        </row>
        <row r="451">
          <cell r="B451">
            <v>30</v>
          </cell>
          <cell r="C451" t="str">
            <v>FILLMORE</v>
          </cell>
          <cell r="D451" t="str">
            <v>CITY OR VILLAGE</v>
          </cell>
        </row>
        <row r="452">
          <cell r="B452">
            <v>30</v>
          </cell>
          <cell r="C452" t="str">
            <v>FILLMORE</v>
          </cell>
          <cell r="D452" t="str">
            <v>CITY OR VILLAGE</v>
          </cell>
        </row>
        <row r="453">
          <cell r="B453">
            <v>31</v>
          </cell>
          <cell r="C453" t="str">
            <v>FRANKLIN</v>
          </cell>
          <cell r="D453" t="str">
            <v>CITY OR VILLAGE</v>
          </cell>
          <cell r="E453">
            <v>103</v>
          </cell>
          <cell r="F453" t="str">
            <v>BLOOMINGTON</v>
          </cell>
          <cell r="G453">
            <v>72462</v>
          </cell>
          <cell r="H453">
            <v>129487</v>
          </cell>
          <cell r="I453">
            <v>24570</v>
          </cell>
          <cell r="J453">
            <v>2476505</v>
          </cell>
          <cell r="K453">
            <v>174940</v>
          </cell>
          <cell r="L453">
            <v>0</v>
          </cell>
          <cell r="M453">
            <v>0</v>
          </cell>
          <cell r="N453">
            <v>386340</v>
          </cell>
          <cell r="O453">
            <v>84520</v>
          </cell>
          <cell r="P453">
            <v>34560</v>
          </cell>
          <cell r="Q453">
            <v>0</v>
          </cell>
          <cell r="R453">
            <v>3383384</v>
          </cell>
        </row>
        <row r="454">
          <cell r="B454">
            <v>31</v>
          </cell>
          <cell r="C454" t="str">
            <v>FRANKLIN</v>
          </cell>
          <cell r="D454" t="str">
            <v>CITY OR VILLAGE</v>
          </cell>
          <cell r="E454">
            <v>347</v>
          </cell>
          <cell r="F454" t="str">
            <v>CAMPBELL</v>
          </cell>
          <cell r="G454">
            <v>516803</v>
          </cell>
          <cell r="H454">
            <v>180963</v>
          </cell>
          <cell r="I454">
            <v>44432</v>
          </cell>
          <cell r="J454">
            <v>6653790</v>
          </cell>
          <cell r="K454">
            <v>5290365</v>
          </cell>
          <cell r="L454">
            <v>0</v>
          </cell>
          <cell r="M454">
            <v>0</v>
          </cell>
          <cell r="N454">
            <v>2275</v>
          </cell>
          <cell r="O454">
            <v>60645</v>
          </cell>
          <cell r="P454">
            <v>31145</v>
          </cell>
          <cell r="Q454">
            <v>0</v>
          </cell>
          <cell r="R454">
            <v>12780418</v>
          </cell>
        </row>
        <row r="455">
          <cell r="B455">
            <v>31</v>
          </cell>
          <cell r="C455" t="str">
            <v>FRANKLIN</v>
          </cell>
          <cell r="D455" t="str">
            <v>CITY OR VILLAGE</v>
          </cell>
          <cell r="E455">
            <v>1000</v>
          </cell>
          <cell r="F455" t="str">
            <v>FRANKLIN</v>
          </cell>
          <cell r="G455">
            <v>925178</v>
          </cell>
          <cell r="H455">
            <v>762524</v>
          </cell>
          <cell r="I455">
            <v>106031</v>
          </cell>
          <cell r="J455">
            <v>23837275</v>
          </cell>
          <cell r="K455">
            <v>8069810</v>
          </cell>
          <cell r="L455">
            <v>173495</v>
          </cell>
          <cell r="M455">
            <v>0</v>
          </cell>
          <cell r="N455">
            <v>6520</v>
          </cell>
          <cell r="O455">
            <v>0</v>
          </cell>
          <cell r="P455">
            <v>0</v>
          </cell>
          <cell r="Q455">
            <v>0</v>
          </cell>
          <cell r="R455">
            <v>33880833</v>
          </cell>
        </row>
        <row r="456">
          <cell r="B456">
            <v>31</v>
          </cell>
          <cell r="C456" t="str">
            <v>FRANKLIN</v>
          </cell>
          <cell r="D456" t="str">
            <v>CITY OR VILLAGE</v>
          </cell>
          <cell r="E456">
            <v>378</v>
          </cell>
          <cell r="F456" t="str">
            <v>HILDRETH</v>
          </cell>
          <cell r="G456">
            <v>154371</v>
          </cell>
          <cell r="H456">
            <v>158805</v>
          </cell>
          <cell r="I456">
            <v>22770</v>
          </cell>
          <cell r="J456">
            <v>11344495</v>
          </cell>
          <cell r="K456">
            <v>2887350</v>
          </cell>
          <cell r="L456">
            <v>0</v>
          </cell>
          <cell r="M456">
            <v>0</v>
          </cell>
          <cell r="N456">
            <v>539670</v>
          </cell>
          <cell r="O456">
            <v>276690</v>
          </cell>
          <cell r="P456">
            <v>98135</v>
          </cell>
          <cell r="Q456">
            <v>0</v>
          </cell>
          <cell r="R456">
            <v>15482286</v>
          </cell>
        </row>
        <row r="457">
          <cell r="B457">
            <v>31</v>
          </cell>
          <cell r="C457" t="str">
            <v>FRANKLIN</v>
          </cell>
          <cell r="D457" t="str">
            <v>CITY OR VILLAGE</v>
          </cell>
          <cell r="E457">
            <v>106</v>
          </cell>
          <cell r="F457" t="str">
            <v>NAPONEE</v>
          </cell>
          <cell r="G457">
            <v>8791</v>
          </cell>
          <cell r="H457">
            <v>144133</v>
          </cell>
          <cell r="I457">
            <v>34574</v>
          </cell>
          <cell r="J457">
            <v>1678690</v>
          </cell>
          <cell r="K457">
            <v>225500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2091688</v>
          </cell>
        </row>
        <row r="458">
          <cell r="B458">
            <v>31</v>
          </cell>
          <cell r="C458" t="str">
            <v>FRANKLIN</v>
          </cell>
          <cell r="D458" t="str">
            <v>CITY OR VILLAGE</v>
          </cell>
          <cell r="E458">
            <v>89</v>
          </cell>
          <cell r="F458" t="str">
            <v>RIVERTON</v>
          </cell>
          <cell r="G458">
            <v>109890</v>
          </cell>
          <cell r="H458">
            <v>168830</v>
          </cell>
          <cell r="I458">
            <v>15968</v>
          </cell>
          <cell r="J458">
            <v>723630</v>
          </cell>
          <cell r="K458">
            <v>61515</v>
          </cell>
          <cell r="L458">
            <v>0</v>
          </cell>
          <cell r="M458">
            <v>0</v>
          </cell>
          <cell r="N458">
            <v>76780</v>
          </cell>
          <cell r="O458">
            <v>0</v>
          </cell>
          <cell r="P458">
            <v>0</v>
          </cell>
          <cell r="Q458">
            <v>0</v>
          </cell>
          <cell r="R458">
            <v>1156613</v>
          </cell>
        </row>
        <row r="459">
          <cell r="B459">
            <v>31</v>
          </cell>
          <cell r="C459" t="str">
            <v>FRANKLIN</v>
          </cell>
          <cell r="D459" t="str">
            <v>CITY OR VILLAGE</v>
          </cell>
          <cell r="E459">
            <v>143</v>
          </cell>
          <cell r="F459" t="str">
            <v>UPLAND</v>
          </cell>
          <cell r="G459">
            <v>125927</v>
          </cell>
          <cell r="H459">
            <v>173006</v>
          </cell>
          <cell r="I459">
            <v>47339</v>
          </cell>
          <cell r="J459">
            <v>2408545</v>
          </cell>
          <cell r="K459">
            <v>1383305</v>
          </cell>
          <cell r="L459">
            <v>0</v>
          </cell>
          <cell r="M459">
            <v>0</v>
          </cell>
          <cell r="N459">
            <v>45270</v>
          </cell>
          <cell r="O459">
            <v>173215</v>
          </cell>
          <cell r="P459">
            <v>108540</v>
          </cell>
          <cell r="Q459">
            <v>0</v>
          </cell>
          <cell r="R459">
            <v>4465147</v>
          </cell>
        </row>
        <row r="460">
          <cell r="B460">
            <v>31</v>
          </cell>
          <cell r="C460" t="str">
            <v>FRANKLIN</v>
          </cell>
          <cell r="D460" t="str">
            <v>CITY OR VILLAGE</v>
          </cell>
        </row>
        <row r="461">
          <cell r="B461">
            <v>31</v>
          </cell>
          <cell r="C461" t="str">
            <v>FRANKLIN</v>
          </cell>
          <cell r="D461" t="str">
            <v>CITY OR VILLAGE</v>
          </cell>
        </row>
        <row r="462">
          <cell r="B462">
            <v>31</v>
          </cell>
          <cell r="C462" t="str">
            <v>FRANKLIN</v>
          </cell>
          <cell r="D462" t="str">
            <v>CITY OR VILLAGE</v>
          </cell>
        </row>
        <row r="463">
          <cell r="B463">
            <v>31</v>
          </cell>
          <cell r="C463" t="str">
            <v>FRANKLIN</v>
          </cell>
          <cell r="D463" t="str">
            <v>CITY OR VILLAGE</v>
          </cell>
        </row>
        <row r="464">
          <cell r="B464">
            <v>31</v>
          </cell>
          <cell r="C464" t="str">
            <v>FRANKLIN</v>
          </cell>
          <cell r="D464" t="str">
            <v>CITY OR VILLAGE</v>
          </cell>
        </row>
        <row r="465">
          <cell r="B465">
            <v>31</v>
          </cell>
          <cell r="C465" t="str">
            <v>FRANKLIN</v>
          </cell>
          <cell r="D465" t="str">
            <v>CITY OR VILLAGE</v>
          </cell>
        </row>
        <row r="466">
          <cell r="B466">
            <v>31</v>
          </cell>
          <cell r="C466" t="str">
            <v>FRANKLIN</v>
          </cell>
          <cell r="D466" t="str">
            <v>CITY OR VILLAGE</v>
          </cell>
        </row>
        <row r="467">
          <cell r="B467">
            <v>31</v>
          </cell>
          <cell r="C467" t="str">
            <v>FRANKLIN</v>
          </cell>
          <cell r="D467" t="str">
            <v>CITY OR VILLAGE</v>
          </cell>
        </row>
        <row r="468">
          <cell r="B468">
            <v>32</v>
          </cell>
          <cell r="C468" t="str">
            <v>FRONTIER</v>
          </cell>
          <cell r="D468" t="str">
            <v>CITY OR VILLAGE</v>
          </cell>
          <cell r="E468">
            <v>939</v>
          </cell>
          <cell r="F468" t="str">
            <v>CURTIS</v>
          </cell>
          <cell r="G468">
            <v>3406506</v>
          </cell>
          <cell r="H468">
            <v>491321</v>
          </cell>
          <cell r="I468">
            <v>82051</v>
          </cell>
          <cell r="J468">
            <v>21451673</v>
          </cell>
          <cell r="K468">
            <v>4635889</v>
          </cell>
          <cell r="L468">
            <v>0</v>
          </cell>
          <cell r="M468">
            <v>0</v>
          </cell>
          <cell r="N468">
            <v>79968</v>
          </cell>
          <cell r="O468">
            <v>0</v>
          </cell>
          <cell r="P468">
            <v>0</v>
          </cell>
          <cell r="Q468">
            <v>0</v>
          </cell>
          <cell r="R468">
            <v>30147408</v>
          </cell>
        </row>
        <row r="469">
          <cell r="B469">
            <v>32</v>
          </cell>
          <cell r="C469" t="str">
            <v>FRONTIER</v>
          </cell>
          <cell r="D469" t="str">
            <v>CITY OR VILLAGE</v>
          </cell>
          <cell r="E469">
            <v>401</v>
          </cell>
          <cell r="F469" t="str">
            <v>EUSTIS</v>
          </cell>
          <cell r="G469">
            <v>1355364</v>
          </cell>
          <cell r="H469">
            <v>302890</v>
          </cell>
          <cell r="I469">
            <v>46995</v>
          </cell>
          <cell r="J469">
            <v>15592434</v>
          </cell>
          <cell r="K469">
            <v>4326650</v>
          </cell>
          <cell r="L469">
            <v>0</v>
          </cell>
          <cell r="M469">
            <v>0</v>
          </cell>
          <cell r="N469">
            <v>13899</v>
          </cell>
          <cell r="O469">
            <v>0</v>
          </cell>
          <cell r="P469">
            <v>0</v>
          </cell>
          <cell r="Q469">
            <v>0</v>
          </cell>
          <cell r="R469">
            <v>21638232</v>
          </cell>
        </row>
        <row r="470">
          <cell r="B470">
            <v>32</v>
          </cell>
          <cell r="C470" t="str">
            <v>FRONTIER</v>
          </cell>
          <cell r="D470" t="str">
            <v>CITY OR VILLAGE</v>
          </cell>
          <cell r="E470">
            <v>261</v>
          </cell>
          <cell r="F470" t="str">
            <v>MAYWOOD</v>
          </cell>
          <cell r="G470">
            <v>172506</v>
          </cell>
          <cell r="H470">
            <v>239420</v>
          </cell>
          <cell r="I470">
            <v>40384</v>
          </cell>
          <cell r="J470">
            <v>7234098</v>
          </cell>
          <cell r="K470">
            <v>6227206</v>
          </cell>
          <cell r="L470">
            <v>0</v>
          </cell>
          <cell r="M470">
            <v>0</v>
          </cell>
          <cell r="N470">
            <v>77379</v>
          </cell>
          <cell r="O470">
            <v>279253</v>
          </cell>
          <cell r="P470">
            <v>72344</v>
          </cell>
          <cell r="Q470">
            <v>0</v>
          </cell>
          <cell r="R470">
            <v>14342590</v>
          </cell>
        </row>
        <row r="471">
          <cell r="B471">
            <v>32</v>
          </cell>
          <cell r="C471" t="str">
            <v>FRONTIER</v>
          </cell>
          <cell r="D471" t="str">
            <v>CITY OR VILLAGE</v>
          </cell>
          <cell r="E471">
            <v>32</v>
          </cell>
          <cell r="F471" t="str">
            <v>MOOREFIELD</v>
          </cell>
          <cell r="G471">
            <v>125223</v>
          </cell>
          <cell r="H471">
            <v>6595</v>
          </cell>
          <cell r="I471">
            <v>15206</v>
          </cell>
          <cell r="J471">
            <v>767797</v>
          </cell>
          <cell r="K471">
            <v>419760</v>
          </cell>
          <cell r="L471">
            <v>0</v>
          </cell>
          <cell r="M471">
            <v>0</v>
          </cell>
          <cell r="N471">
            <v>47583</v>
          </cell>
          <cell r="O471">
            <v>0</v>
          </cell>
          <cell r="P471">
            <v>0</v>
          </cell>
          <cell r="Q471">
            <v>0</v>
          </cell>
          <cell r="R471">
            <v>1382164</v>
          </cell>
        </row>
        <row r="472">
          <cell r="B472">
            <v>32</v>
          </cell>
          <cell r="C472" t="str">
            <v>FRONTIER</v>
          </cell>
          <cell r="D472" t="str">
            <v>CITY OR VILLAGE</v>
          </cell>
          <cell r="E472">
            <v>25</v>
          </cell>
          <cell r="F472" t="str">
            <v>STOCKVILLE</v>
          </cell>
          <cell r="G472">
            <v>6241</v>
          </cell>
          <cell r="H472">
            <v>142885</v>
          </cell>
          <cell r="I472">
            <v>51457</v>
          </cell>
          <cell r="J472">
            <v>754813</v>
          </cell>
          <cell r="K472">
            <v>48738</v>
          </cell>
          <cell r="L472">
            <v>0</v>
          </cell>
          <cell r="M472">
            <v>0</v>
          </cell>
          <cell r="N472">
            <v>38771</v>
          </cell>
          <cell r="O472">
            <v>0</v>
          </cell>
          <cell r="P472">
            <v>0</v>
          </cell>
          <cell r="Q472">
            <v>0</v>
          </cell>
          <cell r="R472">
            <v>1042905</v>
          </cell>
        </row>
        <row r="473">
          <cell r="B473">
            <v>32</v>
          </cell>
          <cell r="C473" t="str">
            <v>FRONTIER</v>
          </cell>
          <cell r="D473" t="str">
            <v>CITY OR VILLAGE</v>
          </cell>
        </row>
        <row r="474">
          <cell r="B474">
            <v>32</v>
          </cell>
          <cell r="C474" t="str">
            <v>FRONTIER</v>
          </cell>
          <cell r="D474" t="str">
            <v>CITY OR VILLAGE</v>
          </cell>
        </row>
        <row r="475">
          <cell r="B475">
            <v>32</v>
          </cell>
          <cell r="C475" t="str">
            <v>FRONTIER</v>
          </cell>
          <cell r="D475" t="str">
            <v>CITY OR VILLAGE</v>
          </cell>
        </row>
        <row r="476">
          <cell r="B476">
            <v>32</v>
          </cell>
          <cell r="C476" t="str">
            <v>FRONTIER</v>
          </cell>
          <cell r="D476" t="str">
            <v>CITY OR VILLAGE</v>
          </cell>
        </row>
        <row r="477">
          <cell r="B477">
            <v>32</v>
          </cell>
          <cell r="C477" t="str">
            <v>FRONTIER</v>
          </cell>
          <cell r="D477" t="str">
            <v>CITY OR VILLAGE</v>
          </cell>
        </row>
        <row r="478">
          <cell r="B478">
            <v>32</v>
          </cell>
          <cell r="C478" t="str">
            <v>FRONTIER</v>
          </cell>
          <cell r="D478" t="str">
            <v>CITY OR VILLAGE</v>
          </cell>
        </row>
        <row r="479">
          <cell r="B479">
            <v>32</v>
          </cell>
          <cell r="C479" t="str">
            <v>FRONTIER</v>
          </cell>
          <cell r="D479" t="str">
            <v>CITY OR VILLAGE</v>
          </cell>
        </row>
        <row r="480">
          <cell r="B480">
            <v>32</v>
          </cell>
          <cell r="C480" t="str">
            <v>FRONTIER</v>
          </cell>
          <cell r="D480" t="str">
            <v>CITY OR VILLAGE</v>
          </cell>
        </row>
        <row r="481">
          <cell r="B481">
            <v>32</v>
          </cell>
          <cell r="C481" t="str">
            <v>FRONTIER</v>
          </cell>
          <cell r="D481" t="str">
            <v>CITY OR VILLAGE</v>
          </cell>
        </row>
        <row r="482">
          <cell r="B482">
            <v>32</v>
          </cell>
          <cell r="C482" t="str">
            <v>FRONTIER</v>
          </cell>
          <cell r="D482" t="str">
            <v>CITY OR VILLAGE</v>
          </cell>
        </row>
        <row r="483">
          <cell r="B483">
            <v>33</v>
          </cell>
          <cell r="C483" t="str">
            <v>FURNAS</v>
          </cell>
          <cell r="D483" t="str">
            <v>CITY OR VILLAGE</v>
          </cell>
          <cell r="E483">
            <v>1026</v>
          </cell>
          <cell r="F483" t="str">
            <v>ARAPAHOE</v>
          </cell>
          <cell r="G483">
            <v>680407</v>
          </cell>
          <cell r="H483">
            <v>1321523</v>
          </cell>
          <cell r="I483">
            <v>625358</v>
          </cell>
          <cell r="J483">
            <v>27826705</v>
          </cell>
          <cell r="K483">
            <v>6473725</v>
          </cell>
          <cell r="L483">
            <v>0</v>
          </cell>
          <cell r="M483">
            <v>0</v>
          </cell>
          <cell r="N483">
            <v>6635</v>
          </cell>
          <cell r="O483">
            <v>0</v>
          </cell>
          <cell r="P483">
            <v>0</v>
          </cell>
          <cell r="Q483">
            <v>0</v>
          </cell>
          <cell r="R483">
            <v>36934353</v>
          </cell>
        </row>
        <row r="484">
          <cell r="B484">
            <v>33</v>
          </cell>
          <cell r="C484" t="str">
            <v>FURNAS</v>
          </cell>
          <cell r="D484" t="str">
            <v>CITY OR VILLAGE</v>
          </cell>
          <cell r="E484">
            <v>609</v>
          </cell>
          <cell r="F484" t="str">
            <v>BEAVER CITY</v>
          </cell>
          <cell r="G484">
            <v>442062</v>
          </cell>
          <cell r="H484">
            <v>457738</v>
          </cell>
          <cell r="I484">
            <v>70915</v>
          </cell>
          <cell r="J484">
            <v>10872505</v>
          </cell>
          <cell r="K484">
            <v>1564445</v>
          </cell>
          <cell r="L484">
            <v>873715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14281380</v>
          </cell>
        </row>
        <row r="485">
          <cell r="B485">
            <v>33</v>
          </cell>
          <cell r="C485" t="str">
            <v>FURNAS</v>
          </cell>
          <cell r="D485" t="str">
            <v>CITY OR VILLAGE</v>
          </cell>
          <cell r="E485">
            <v>1063</v>
          </cell>
          <cell r="F485" t="str">
            <v>CAMBRIDGE</v>
          </cell>
          <cell r="G485">
            <v>4697213</v>
          </cell>
          <cell r="H485">
            <v>751263</v>
          </cell>
          <cell r="I485">
            <v>896163</v>
          </cell>
          <cell r="J485">
            <v>32437110</v>
          </cell>
          <cell r="K485">
            <v>5002015</v>
          </cell>
          <cell r="L485">
            <v>154175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43937939</v>
          </cell>
        </row>
        <row r="486">
          <cell r="B486">
            <v>33</v>
          </cell>
          <cell r="C486" t="str">
            <v>FURNAS</v>
          </cell>
          <cell r="D486" t="str">
            <v>CITY OR VILLAGE</v>
          </cell>
          <cell r="E486">
            <v>133</v>
          </cell>
          <cell r="F486" t="str">
            <v>EDISON</v>
          </cell>
          <cell r="G486">
            <v>2822974</v>
          </cell>
          <cell r="H486">
            <v>621848</v>
          </cell>
          <cell r="I486">
            <v>704536</v>
          </cell>
          <cell r="J486">
            <v>1331055</v>
          </cell>
          <cell r="K486">
            <v>6723880</v>
          </cell>
          <cell r="L486">
            <v>0</v>
          </cell>
          <cell r="M486">
            <v>0</v>
          </cell>
          <cell r="N486">
            <v>135435</v>
          </cell>
          <cell r="O486">
            <v>0</v>
          </cell>
          <cell r="P486">
            <v>7080</v>
          </cell>
          <cell r="Q486">
            <v>0</v>
          </cell>
          <cell r="R486">
            <v>12346808</v>
          </cell>
        </row>
        <row r="487">
          <cell r="B487">
            <v>33</v>
          </cell>
          <cell r="C487" t="str">
            <v>FURNAS</v>
          </cell>
          <cell r="D487" t="str">
            <v>CITY OR VILLAGE</v>
          </cell>
          <cell r="E487">
            <v>24</v>
          </cell>
          <cell r="F487" t="str">
            <v>HENDLEY</v>
          </cell>
          <cell r="G487">
            <v>4440</v>
          </cell>
          <cell r="H487">
            <v>33869</v>
          </cell>
          <cell r="I487">
            <v>10556</v>
          </cell>
          <cell r="J487">
            <v>453635</v>
          </cell>
          <cell r="K487">
            <v>54895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557395</v>
          </cell>
        </row>
        <row r="488">
          <cell r="B488">
            <v>33</v>
          </cell>
          <cell r="C488" t="str">
            <v>FURNAS</v>
          </cell>
          <cell r="D488" t="str">
            <v>CITY OR VILLAGE</v>
          </cell>
          <cell r="E488">
            <v>207</v>
          </cell>
          <cell r="F488" t="str">
            <v>HOLBROOK</v>
          </cell>
          <cell r="G488">
            <v>74663</v>
          </cell>
          <cell r="H488">
            <v>266107</v>
          </cell>
          <cell r="I488">
            <v>354546</v>
          </cell>
          <cell r="J488">
            <v>3255815</v>
          </cell>
          <cell r="K488">
            <v>828565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4779696</v>
          </cell>
        </row>
        <row r="489">
          <cell r="B489">
            <v>33</v>
          </cell>
          <cell r="C489" t="str">
            <v>FURNAS</v>
          </cell>
          <cell r="D489" t="str">
            <v>CITY OR VILLAGE</v>
          </cell>
          <cell r="E489">
            <v>779</v>
          </cell>
          <cell r="F489" t="str">
            <v>OXFORD</v>
          </cell>
          <cell r="G489">
            <v>379517</v>
          </cell>
          <cell r="H489">
            <v>530473</v>
          </cell>
          <cell r="I489">
            <v>1043058</v>
          </cell>
          <cell r="J489">
            <v>11995545</v>
          </cell>
          <cell r="K489">
            <v>2552410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16501003</v>
          </cell>
        </row>
        <row r="490">
          <cell r="B490">
            <v>33</v>
          </cell>
          <cell r="C490" t="str">
            <v>FURNAS</v>
          </cell>
          <cell r="D490" t="str">
            <v>CITY OR VILLAGE</v>
          </cell>
          <cell r="E490">
            <v>93</v>
          </cell>
          <cell r="F490" t="str">
            <v>WILSONVILLE</v>
          </cell>
          <cell r="G490">
            <v>1668898</v>
          </cell>
          <cell r="H490">
            <v>154753</v>
          </cell>
          <cell r="I490">
            <v>65584</v>
          </cell>
          <cell r="J490">
            <v>1366730</v>
          </cell>
          <cell r="K490">
            <v>87830</v>
          </cell>
          <cell r="L490">
            <v>0</v>
          </cell>
          <cell r="M490">
            <v>0</v>
          </cell>
          <cell r="N490">
            <v>10260</v>
          </cell>
          <cell r="O490">
            <v>0</v>
          </cell>
          <cell r="P490">
            <v>0</v>
          </cell>
          <cell r="Q490">
            <v>0</v>
          </cell>
          <cell r="R490">
            <v>3354055</v>
          </cell>
        </row>
        <row r="491">
          <cell r="B491">
            <v>33</v>
          </cell>
          <cell r="C491" t="str">
            <v>FURNAS</v>
          </cell>
          <cell r="D491" t="str">
            <v>CITY OR VILLAGE</v>
          </cell>
        </row>
        <row r="492">
          <cell r="B492">
            <v>33</v>
          </cell>
          <cell r="C492" t="str">
            <v>FURNAS</v>
          </cell>
          <cell r="D492" t="str">
            <v>CITY OR VILLAGE</v>
          </cell>
        </row>
        <row r="493">
          <cell r="B493">
            <v>33</v>
          </cell>
          <cell r="C493" t="str">
            <v>FURNAS</v>
          </cell>
          <cell r="D493" t="str">
            <v>CITY OR VILLAGE</v>
          </cell>
        </row>
        <row r="494">
          <cell r="B494">
            <v>33</v>
          </cell>
          <cell r="C494" t="str">
            <v>FURNAS</v>
          </cell>
          <cell r="D494" t="str">
            <v>CITY OR VILLAGE</v>
          </cell>
        </row>
        <row r="495">
          <cell r="B495">
            <v>33</v>
          </cell>
          <cell r="C495" t="str">
            <v>FURNAS</v>
          </cell>
          <cell r="D495" t="str">
            <v>CITY OR VILLAGE</v>
          </cell>
        </row>
        <row r="496">
          <cell r="B496">
            <v>33</v>
          </cell>
          <cell r="C496" t="str">
            <v>FURNAS</v>
          </cell>
          <cell r="D496" t="str">
            <v>CITY OR VILLAGE</v>
          </cell>
        </row>
        <row r="497">
          <cell r="B497">
            <v>33</v>
          </cell>
          <cell r="C497" t="str">
            <v>FURNAS</v>
          </cell>
          <cell r="D497" t="str">
            <v>CITY OR VILLAGE</v>
          </cell>
        </row>
        <row r="498">
          <cell r="B498">
            <v>34</v>
          </cell>
          <cell r="C498" t="str">
            <v>GAGE</v>
          </cell>
          <cell r="D498" t="str">
            <v>CITY OR VILLAGE</v>
          </cell>
          <cell r="E498">
            <v>573</v>
          </cell>
          <cell r="F498" t="str">
            <v>ADAMS</v>
          </cell>
          <cell r="G498">
            <v>27144436</v>
          </cell>
          <cell r="H498">
            <v>645609</v>
          </cell>
          <cell r="I498">
            <v>1852463</v>
          </cell>
          <cell r="J498">
            <v>26649200</v>
          </cell>
          <cell r="K498">
            <v>5471110</v>
          </cell>
          <cell r="L498">
            <v>173315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61936133</v>
          </cell>
        </row>
        <row r="499">
          <cell r="B499">
            <v>34</v>
          </cell>
          <cell r="C499" t="str">
            <v>GAGE</v>
          </cell>
          <cell r="D499" t="str">
            <v>CITY OR VILLAGE</v>
          </cell>
          <cell r="E499">
            <v>116</v>
          </cell>
          <cell r="F499" t="str">
            <v>BARNESTON</v>
          </cell>
          <cell r="G499">
            <v>9689</v>
          </cell>
          <cell r="H499">
            <v>64331</v>
          </cell>
          <cell r="I499">
            <v>3625</v>
          </cell>
          <cell r="J499">
            <v>1546885</v>
          </cell>
          <cell r="K499">
            <v>2305305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3929835</v>
          </cell>
        </row>
        <row r="500">
          <cell r="B500">
            <v>34</v>
          </cell>
          <cell r="C500" t="str">
            <v>GAGE</v>
          </cell>
          <cell r="D500" t="str">
            <v>CITY OR VILLAGE</v>
          </cell>
          <cell r="E500">
            <v>12669</v>
          </cell>
          <cell r="F500" t="str">
            <v>BEATRICE</v>
          </cell>
          <cell r="G500">
            <v>65459432</v>
          </cell>
          <cell r="H500">
            <v>6983731</v>
          </cell>
          <cell r="I500">
            <v>2092531</v>
          </cell>
          <cell r="J500">
            <v>421943535</v>
          </cell>
          <cell r="K500">
            <v>127971505</v>
          </cell>
          <cell r="L500">
            <v>36101440</v>
          </cell>
          <cell r="M500">
            <v>0</v>
          </cell>
          <cell r="N500">
            <v>444185</v>
          </cell>
          <cell r="O500">
            <v>62525</v>
          </cell>
          <cell r="P500">
            <v>0</v>
          </cell>
          <cell r="Q500">
            <v>0</v>
          </cell>
          <cell r="R500">
            <v>661058884</v>
          </cell>
        </row>
        <row r="501">
          <cell r="B501">
            <v>34</v>
          </cell>
          <cell r="C501" t="str">
            <v>GAGE</v>
          </cell>
          <cell r="D501" t="str">
            <v>CITY OR VILLAGE</v>
          </cell>
          <cell r="E501">
            <v>331</v>
          </cell>
          <cell r="F501" t="str">
            <v>BLUE SPRINGS</v>
          </cell>
          <cell r="G501">
            <v>112454</v>
          </cell>
          <cell r="H501">
            <v>182573</v>
          </cell>
          <cell r="I501">
            <v>15031</v>
          </cell>
          <cell r="J501">
            <v>4973870</v>
          </cell>
          <cell r="K501">
            <v>1332670</v>
          </cell>
          <cell r="L501">
            <v>0</v>
          </cell>
          <cell r="M501">
            <v>3685</v>
          </cell>
          <cell r="N501">
            <v>10140</v>
          </cell>
          <cell r="O501">
            <v>0</v>
          </cell>
          <cell r="P501">
            <v>0</v>
          </cell>
          <cell r="Q501">
            <v>0</v>
          </cell>
          <cell r="R501">
            <v>6630423</v>
          </cell>
        </row>
        <row r="502">
          <cell r="B502">
            <v>34</v>
          </cell>
          <cell r="C502" t="str">
            <v>GAGE</v>
          </cell>
          <cell r="D502" t="str">
            <v>CITY OR VILLAGE</v>
          </cell>
          <cell r="E502">
            <v>231</v>
          </cell>
          <cell r="F502" t="str">
            <v>CLATONIA</v>
          </cell>
          <cell r="G502">
            <v>102198</v>
          </cell>
          <cell r="H502">
            <v>116906</v>
          </cell>
          <cell r="I502">
            <v>6923</v>
          </cell>
          <cell r="J502">
            <v>7838475</v>
          </cell>
          <cell r="K502">
            <v>593560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8658062</v>
          </cell>
        </row>
        <row r="503">
          <cell r="B503">
            <v>34</v>
          </cell>
          <cell r="C503" t="str">
            <v>GAGE</v>
          </cell>
          <cell r="D503" t="str">
            <v>CITY OR VILLAGE</v>
          </cell>
          <cell r="E503">
            <v>482</v>
          </cell>
          <cell r="F503" t="str">
            <v>CORTLAND</v>
          </cell>
          <cell r="G503">
            <v>335624</v>
          </cell>
          <cell r="H503">
            <v>208467</v>
          </cell>
          <cell r="I503">
            <v>14187</v>
          </cell>
          <cell r="J503">
            <v>24975970</v>
          </cell>
          <cell r="K503">
            <v>3149595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28683843</v>
          </cell>
        </row>
        <row r="504">
          <cell r="B504">
            <v>34</v>
          </cell>
          <cell r="C504" t="str">
            <v>GAGE</v>
          </cell>
          <cell r="D504" t="str">
            <v>CITY OR VILLAGE</v>
          </cell>
          <cell r="E504">
            <v>132</v>
          </cell>
          <cell r="F504" t="str">
            <v>FILLEY</v>
          </cell>
          <cell r="G504">
            <v>48887</v>
          </cell>
          <cell r="H504">
            <v>77788</v>
          </cell>
          <cell r="I504">
            <v>4383</v>
          </cell>
          <cell r="J504">
            <v>4104750</v>
          </cell>
          <cell r="K504">
            <v>596220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4832028</v>
          </cell>
        </row>
        <row r="505">
          <cell r="B505">
            <v>34</v>
          </cell>
          <cell r="C505" t="str">
            <v>GAGE</v>
          </cell>
          <cell r="D505" t="str">
            <v>CITY OR VILLAGE</v>
          </cell>
          <cell r="E505">
            <v>76</v>
          </cell>
          <cell r="F505" t="str">
            <v>LIBERTY</v>
          </cell>
          <cell r="G505">
            <v>1933</v>
          </cell>
          <cell r="H505">
            <v>60716</v>
          </cell>
          <cell r="I505">
            <v>3421</v>
          </cell>
          <cell r="J505">
            <v>1047090</v>
          </cell>
          <cell r="K505">
            <v>108290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1221450</v>
          </cell>
        </row>
        <row r="506">
          <cell r="B506">
            <v>34</v>
          </cell>
          <cell r="C506" t="str">
            <v>GAGE</v>
          </cell>
          <cell r="D506" t="str">
            <v>CITY OR VILLAGE</v>
          </cell>
          <cell r="E506">
            <v>307</v>
          </cell>
          <cell r="F506" t="str">
            <v>ODELL</v>
          </cell>
          <cell r="G506">
            <v>290234</v>
          </cell>
          <cell r="H506">
            <v>630635</v>
          </cell>
          <cell r="I506">
            <v>21717</v>
          </cell>
          <cell r="J506">
            <v>6746740</v>
          </cell>
          <cell r="K506">
            <v>1961970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9651296</v>
          </cell>
        </row>
        <row r="507">
          <cell r="B507">
            <v>34</v>
          </cell>
          <cell r="C507" t="str">
            <v>GAGE</v>
          </cell>
          <cell r="D507" t="str">
            <v>CITY OR VILLAGE</v>
          </cell>
          <cell r="E507">
            <v>199</v>
          </cell>
          <cell r="F507" t="str">
            <v>PICKRELL</v>
          </cell>
          <cell r="G507">
            <v>162412</v>
          </cell>
          <cell r="H507">
            <v>64374</v>
          </cell>
          <cell r="I507">
            <v>3627</v>
          </cell>
          <cell r="J507">
            <v>9187530</v>
          </cell>
          <cell r="K507">
            <v>2362915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11780858</v>
          </cell>
        </row>
        <row r="508">
          <cell r="B508">
            <v>34</v>
          </cell>
          <cell r="C508" t="str">
            <v>GAGE</v>
          </cell>
          <cell r="D508" t="str">
            <v>CITY OR VILLAGE</v>
          </cell>
          <cell r="E508">
            <v>60</v>
          </cell>
          <cell r="F508" t="str">
            <v>VIRGINIA</v>
          </cell>
          <cell r="G508">
            <v>30044</v>
          </cell>
          <cell r="H508">
            <v>37113</v>
          </cell>
          <cell r="I508">
            <v>1129</v>
          </cell>
          <cell r="J508">
            <v>968470</v>
          </cell>
          <cell r="K508">
            <v>1646795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2683551</v>
          </cell>
        </row>
        <row r="509">
          <cell r="B509">
            <v>34</v>
          </cell>
          <cell r="C509" t="str">
            <v>GAGE</v>
          </cell>
          <cell r="D509" t="str">
            <v>CITY OR VILLAGE</v>
          </cell>
          <cell r="E509">
            <v>1457</v>
          </cell>
          <cell r="F509" t="str">
            <v>WYMORE</v>
          </cell>
          <cell r="G509">
            <v>870139</v>
          </cell>
          <cell r="H509">
            <v>996141</v>
          </cell>
          <cell r="I509">
            <v>362672</v>
          </cell>
          <cell r="J509">
            <v>23615185</v>
          </cell>
          <cell r="K509">
            <v>4353825</v>
          </cell>
          <cell r="L509">
            <v>0</v>
          </cell>
          <cell r="M509">
            <v>0</v>
          </cell>
          <cell r="N509">
            <v>73005</v>
          </cell>
          <cell r="O509">
            <v>0</v>
          </cell>
          <cell r="P509">
            <v>0</v>
          </cell>
          <cell r="Q509">
            <v>0</v>
          </cell>
          <cell r="R509">
            <v>30270967</v>
          </cell>
        </row>
        <row r="510">
          <cell r="B510">
            <v>34</v>
          </cell>
          <cell r="C510" t="str">
            <v>GAGE</v>
          </cell>
          <cell r="D510" t="str">
            <v>CITY OR VILLAGE</v>
          </cell>
        </row>
        <row r="511">
          <cell r="B511">
            <v>34</v>
          </cell>
          <cell r="C511" t="str">
            <v>GAGE</v>
          </cell>
          <cell r="D511" t="str">
            <v>CITY OR VILLAGE</v>
          </cell>
        </row>
        <row r="512">
          <cell r="B512">
            <v>34</v>
          </cell>
          <cell r="C512" t="str">
            <v>GAGE</v>
          </cell>
          <cell r="D512" t="str">
            <v>CITY OR VILLAGE</v>
          </cell>
        </row>
        <row r="513">
          <cell r="B513">
            <v>35</v>
          </cell>
          <cell r="C513" t="str">
            <v>GARDEN</v>
          </cell>
          <cell r="D513" t="str">
            <v>CITY OR VILLAGE</v>
          </cell>
          <cell r="E513">
            <v>224</v>
          </cell>
          <cell r="F513" t="str">
            <v>LEWELLEN</v>
          </cell>
          <cell r="G513">
            <v>49017</v>
          </cell>
          <cell r="H513">
            <v>753756</v>
          </cell>
          <cell r="I513">
            <v>2228295</v>
          </cell>
          <cell r="J513">
            <v>5313880</v>
          </cell>
          <cell r="K513">
            <v>819403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9164351</v>
          </cell>
        </row>
        <row r="514">
          <cell r="B514">
            <v>35</v>
          </cell>
          <cell r="C514" t="str">
            <v>GARDEN</v>
          </cell>
          <cell r="D514" t="str">
            <v>CITY OR VILLAGE</v>
          </cell>
          <cell r="E514">
            <v>884</v>
          </cell>
          <cell r="F514" t="str">
            <v>OSHKOSH</v>
          </cell>
          <cell r="G514">
            <v>652180</v>
          </cell>
          <cell r="H514">
            <v>1145990</v>
          </cell>
          <cell r="I514">
            <v>2550623</v>
          </cell>
          <cell r="J514">
            <v>19562919</v>
          </cell>
          <cell r="K514">
            <v>4339758</v>
          </cell>
          <cell r="L514">
            <v>0</v>
          </cell>
          <cell r="M514">
            <v>0</v>
          </cell>
          <cell r="N514">
            <v>17938</v>
          </cell>
          <cell r="O514">
            <v>0</v>
          </cell>
          <cell r="P514">
            <v>0</v>
          </cell>
          <cell r="Q514">
            <v>0</v>
          </cell>
          <cell r="R514">
            <v>28269408</v>
          </cell>
        </row>
        <row r="515">
          <cell r="B515">
            <v>35</v>
          </cell>
          <cell r="C515" t="str">
            <v>GARDEN</v>
          </cell>
          <cell r="D515" t="str">
            <v>CITY OR VILLAGE</v>
          </cell>
        </row>
        <row r="516">
          <cell r="B516">
            <v>35</v>
          </cell>
          <cell r="C516" t="str">
            <v>GARDEN</v>
          </cell>
          <cell r="D516" t="str">
            <v>CITY OR VILLAGE</v>
          </cell>
        </row>
        <row r="517">
          <cell r="B517">
            <v>35</v>
          </cell>
          <cell r="C517" t="str">
            <v>GARDEN</v>
          </cell>
          <cell r="D517" t="str">
            <v>CITY OR VILLAGE</v>
          </cell>
        </row>
        <row r="518">
          <cell r="B518">
            <v>35</v>
          </cell>
          <cell r="C518" t="str">
            <v>GARDEN</v>
          </cell>
          <cell r="D518" t="str">
            <v>CITY OR VILLAGE</v>
          </cell>
        </row>
        <row r="519">
          <cell r="B519">
            <v>35</v>
          </cell>
          <cell r="C519" t="str">
            <v>GARDEN</v>
          </cell>
          <cell r="D519" t="str">
            <v>CITY OR VILLAGE</v>
          </cell>
        </row>
        <row r="520">
          <cell r="B520">
            <v>35</v>
          </cell>
          <cell r="C520" t="str">
            <v>GARDEN</v>
          </cell>
          <cell r="D520" t="str">
            <v>CITY OR VILLAGE</v>
          </cell>
        </row>
        <row r="521">
          <cell r="B521">
            <v>35</v>
          </cell>
          <cell r="C521" t="str">
            <v>GARDEN</v>
          </cell>
          <cell r="D521" t="str">
            <v>CITY OR VILLAGE</v>
          </cell>
        </row>
        <row r="522">
          <cell r="B522">
            <v>35</v>
          </cell>
          <cell r="C522" t="str">
            <v>GARDEN</v>
          </cell>
          <cell r="D522" t="str">
            <v>CITY OR VILLAGE</v>
          </cell>
        </row>
        <row r="523">
          <cell r="B523">
            <v>35</v>
          </cell>
          <cell r="C523" t="str">
            <v>GARDEN</v>
          </cell>
          <cell r="D523" t="str">
            <v>CITY OR VILLAGE</v>
          </cell>
        </row>
        <row r="524">
          <cell r="B524">
            <v>35</v>
          </cell>
          <cell r="C524" t="str">
            <v>GARDEN</v>
          </cell>
          <cell r="D524" t="str">
            <v>CITY OR VILLAGE</v>
          </cell>
        </row>
        <row r="525">
          <cell r="B525">
            <v>35</v>
          </cell>
          <cell r="C525" t="str">
            <v>GARDEN</v>
          </cell>
          <cell r="D525" t="str">
            <v>CITY OR VILLAGE</v>
          </cell>
        </row>
        <row r="526">
          <cell r="B526">
            <v>35</v>
          </cell>
          <cell r="C526" t="str">
            <v>GARDEN</v>
          </cell>
          <cell r="D526" t="str">
            <v>CITY OR VILLAGE</v>
          </cell>
        </row>
        <row r="527">
          <cell r="B527">
            <v>35</v>
          </cell>
          <cell r="C527" t="str">
            <v>GARDEN</v>
          </cell>
          <cell r="D527" t="str">
            <v>CITY OR VILLAGE</v>
          </cell>
        </row>
        <row r="528">
          <cell r="B528">
            <v>36</v>
          </cell>
          <cell r="C528" t="str">
            <v>GARFIELD</v>
          </cell>
          <cell r="D528" t="str">
            <v>CITY OR VILLAGE</v>
          </cell>
          <cell r="E528">
            <v>1210</v>
          </cell>
          <cell r="F528" t="str">
            <v>BURWELL</v>
          </cell>
          <cell r="G528">
            <v>1531750</v>
          </cell>
          <cell r="H528">
            <v>1422296</v>
          </cell>
          <cell r="I528">
            <v>88829</v>
          </cell>
          <cell r="J528">
            <v>41161699</v>
          </cell>
          <cell r="K528">
            <v>6233662</v>
          </cell>
          <cell r="L528">
            <v>474053</v>
          </cell>
          <cell r="M528">
            <v>0</v>
          </cell>
          <cell r="N528">
            <v>456814</v>
          </cell>
          <cell r="O528">
            <v>0</v>
          </cell>
          <cell r="P528">
            <v>34886</v>
          </cell>
          <cell r="Q528">
            <v>0</v>
          </cell>
          <cell r="R528">
            <v>51403989</v>
          </cell>
        </row>
        <row r="529">
          <cell r="B529">
            <v>36</v>
          </cell>
          <cell r="C529" t="str">
            <v>GARFIELD</v>
          </cell>
          <cell r="D529" t="str">
            <v>CITY OR VILLAGE</v>
          </cell>
        </row>
        <row r="530">
          <cell r="B530">
            <v>36</v>
          </cell>
          <cell r="C530" t="str">
            <v>GARFIELD</v>
          </cell>
          <cell r="D530" t="str">
            <v>CITY OR VILLAGE</v>
          </cell>
        </row>
        <row r="531">
          <cell r="B531">
            <v>36</v>
          </cell>
          <cell r="C531" t="str">
            <v>GARFIELD</v>
          </cell>
          <cell r="D531" t="str">
            <v>CITY OR VILLAGE</v>
          </cell>
        </row>
        <row r="532">
          <cell r="B532">
            <v>36</v>
          </cell>
          <cell r="C532" t="str">
            <v>GARFIELD</v>
          </cell>
          <cell r="D532" t="str">
            <v>CITY OR VILLAGE</v>
          </cell>
        </row>
        <row r="533">
          <cell r="B533">
            <v>36</v>
          </cell>
          <cell r="C533" t="str">
            <v>GARFIELD</v>
          </cell>
          <cell r="D533" t="str">
            <v>CITY OR VILLAGE</v>
          </cell>
        </row>
        <row r="534">
          <cell r="B534">
            <v>36</v>
          </cell>
          <cell r="C534" t="str">
            <v>GARFIELD</v>
          </cell>
          <cell r="D534" t="str">
            <v>CITY OR VILLAGE</v>
          </cell>
        </row>
        <row r="535">
          <cell r="B535">
            <v>36</v>
          </cell>
          <cell r="C535" t="str">
            <v>GARFIELD</v>
          </cell>
          <cell r="D535" t="str">
            <v>CITY OR VILLAGE</v>
          </cell>
        </row>
        <row r="536">
          <cell r="B536">
            <v>36</v>
          </cell>
          <cell r="C536" t="str">
            <v>GARFIELD</v>
          </cell>
          <cell r="D536" t="str">
            <v>CITY OR VILLAGE</v>
          </cell>
        </row>
        <row r="537">
          <cell r="B537">
            <v>36</v>
          </cell>
          <cell r="C537" t="str">
            <v>GARFIELD</v>
          </cell>
          <cell r="D537" t="str">
            <v>CITY OR VILLAGE</v>
          </cell>
        </row>
        <row r="538">
          <cell r="B538">
            <v>36</v>
          </cell>
          <cell r="C538" t="str">
            <v>GARFIELD</v>
          </cell>
          <cell r="D538" t="str">
            <v>CITY OR VILLAGE</v>
          </cell>
        </row>
        <row r="539">
          <cell r="B539">
            <v>36</v>
          </cell>
          <cell r="C539" t="str">
            <v>GARFIELD</v>
          </cell>
          <cell r="D539" t="str">
            <v>CITY OR VILLAGE</v>
          </cell>
        </row>
        <row r="540">
          <cell r="B540">
            <v>36</v>
          </cell>
          <cell r="C540" t="str">
            <v>GARFIELD</v>
          </cell>
          <cell r="D540" t="str">
            <v>CITY OR VILLAGE</v>
          </cell>
        </row>
        <row r="541">
          <cell r="B541">
            <v>36</v>
          </cell>
          <cell r="C541" t="str">
            <v>GARFIELD</v>
          </cell>
          <cell r="D541" t="str">
            <v>CITY OR VILLAGE</v>
          </cell>
        </row>
        <row r="542">
          <cell r="B542">
            <v>36</v>
          </cell>
          <cell r="C542" t="str">
            <v>GARFIELD</v>
          </cell>
          <cell r="D542" t="str">
            <v>CITY OR VILLAGE</v>
          </cell>
        </row>
        <row r="543">
          <cell r="B543">
            <v>37</v>
          </cell>
          <cell r="C543" t="str">
            <v>GOSPER</v>
          </cell>
          <cell r="D543" t="str">
            <v>CITY OR VILLAGE</v>
          </cell>
          <cell r="E543">
            <v>707</v>
          </cell>
          <cell r="F543" t="str">
            <v>ELWOOD</v>
          </cell>
          <cell r="G543">
            <v>1951433</v>
          </cell>
          <cell r="H543">
            <v>532565</v>
          </cell>
          <cell r="I543">
            <v>132072</v>
          </cell>
          <cell r="J543">
            <v>24954449</v>
          </cell>
          <cell r="K543">
            <v>4477003</v>
          </cell>
          <cell r="L543">
            <v>1160016</v>
          </cell>
          <cell r="M543">
            <v>0</v>
          </cell>
          <cell r="N543">
            <v>104283</v>
          </cell>
          <cell r="O543">
            <v>0</v>
          </cell>
          <cell r="P543">
            <v>40932</v>
          </cell>
          <cell r="Q543">
            <v>0</v>
          </cell>
          <cell r="R543">
            <v>33352753</v>
          </cell>
        </row>
        <row r="544">
          <cell r="B544">
            <v>37</v>
          </cell>
          <cell r="C544" t="str">
            <v>GOSPER</v>
          </cell>
          <cell r="D544" t="str">
            <v>CITY OR VILLAGE</v>
          </cell>
          <cell r="E544">
            <v>54</v>
          </cell>
          <cell r="F544" t="str">
            <v>SMITHFIELD</v>
          </cell>
          <cell r="G544">
            <v>22581</v>
          </cell>
          <cell r="H544">
            <v>439</v>
          </cell>
          <cell r="I544">
            <v>8233</v>
          </cell>
          <cell r="J544">
            <v>1148763</v>
          </cell>
          <cell r="K544">
            <v>393871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1573887</v>
          </cell>
        </row>
        <row r="545">
          <cell r="B545">
            <v>37</v>
          </cell>
          <cell r="C545" t="str">
            <v>GOSPER</v>
          </cell>
          <cell r="D545" t="str">
            <v>CITY OR VILLAGE</v>
          </cell>
        </row>
        <row r="546">
          <cell r="B546">
            <v>37</v>
          </cell>
          <cell r="C546" t="str">
            <v>GOSPER</v>
          </cell>
          <cell r="D546" t="str">
            <v>CITY OR VILLAGE</v>
          </cell>
        </row>
        <row r="547">
          <cell r="B547">
            <v>37</v>
          </cell>
          <cell r="C547" t="str">
            <v>GOSPER</v>
          </cell>
          <cell r="D547" t="str">
            <v>CITY OR VILLAGE</v>
          </cell>
        </row>
        <row r="548">
          <cell r="B548">
            <v>37</v>
          </cell>
          <cell r="C548" t="str">
            <v>GOSPER</v>
          </cell>
          <cell r="D548" t="str">
            <v>CITY OR VILLAGE</v>
          </cell>
        </row>
        <row r="549">
          <cell r="B549">
            <v>37</v>
          </cell>
          <cell r="C549" t="str">
            <v>GOSPER</v>
          </cell>
          <cell r="D549" t="str">
            <v>CITY OR VILLAGE</v>
          </cell>
        </row>
        <row r="550">
          <cell r="B550">
            <v>37</v>
          </cell>
          <cell r="C550" t="str">
            <v>GOSPER</v>
          </cell>
          <cell r="D550" t="str">
            <v>CITY OR VILLAGE</v>
          </cell>
        </row>
        <row r="551">
          <cell r="B551">
            <v>37</v>
          </cell>
          <cell r="C551" t="str">
            <v>GOSPER</v>
          </cell>
          <cell r="D551" t="str">
            <v>CITY OR VILLAGE</v>
          </cell>
        </row>
        <row r="552">
          <cell r="B552">
            <v>37</v>
          </cell>
          <cell r="C552" t="str">
            <v>GOSPER</v>
          </cell>
          <cell r="D552" t="str">
            <v>CITY OR VILLAGE</v>
          </cell>
        </row>
        <row r="553">
          <cell r="B553">
            <v>37</v>
          </cell>
          <cell r="C553" t="str">
            <v>GOSPER</v>
          </cell>
          <cell r="D553" t="str">
            <v>CITY OR VILLAGE</v>
          </cell>
        </row>
        <row r="554">
          <cell r="B554">
            <v>37</v>
          </cell>
          <cell r="C554" t="str">
            <v>GOSPER</v>
          </cell>
          <cell r="D554" t="str">
            <v>CITY OR VILLAGE</v>
          </cell>
        </row>
        <row r="555">
          <cell r="B555">
            <v>37</v>
          </cell>
          <cell r="C555" t="str">
            <v>GOSPER</v>
          </cell>
          <cell r="D555" t="str">
            <v>CITY OR VILLAGE</v>
          </cell>
        </row>
        <row r="556">
          <cell r="B556">
            <v>37</v>
          </cell>
          <cell r="C556" t="str">
            <v>GOSPER</v>
          </cell>
          <cell r="D556" t="str">
            <v>CITY OR VILLAGE</v>
          </cell>
        </row>
        <row r="557">
          <cell r="B557">
            <v>37</v>
          </cell>
          <cell r="C557" t="str">
            <v>GOSPER</v>
          </cell>
          <cell r="D557" t="str">
            <v>CITY OR VILLAGE</v>
          </cell>
        </row>
        <row r="558">
          <cell r="B558">
            <v>38</v>
          </cell>
          <cell r="C558" t="str">
            <v>GRANT</v>
          </cell>
          <cell r="D558" t="str">
            <v>CITY OR VILLAGE</v>
          </cell>
          <cell r="E558">
            <v>182</v>
          </cell>
          <cell r="F558" t="str">
            <v>HYANNIS</v>
          </cell>
          <cell r="G558">
            <v>665887</v>
          </cell>
          <cell r="H558">
            <v>477054</v>
          </cell>
          <cell r="I558">
            <v>1718345</v>
          </cell>
          <cell r="J558">
            <v>4399228</v>
          </cell>
          <cell r="K558">
            <v>1249498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8510012</v>
          </cell>
        </row>
        <row r="559">
          <cell r="B559">
            <v>38</v>
          </cell>
          <cell r="C559" t="str">
            <v>GRANT</v>
          </cell>
          <cell r="D559" t="str">
            <v>CITY OR VILLAGE</v>
          </cell>
        </row>
        <row r="560">
          <cell r="B560">
            <v>38</v>
          </cell>
          <cell r="C560" t="str">
            <v>GRANT</v>
          </cell>
          <cell r="D560" t="str">
            <v>CITY OR VILLAGE</v>
          </cell>
        </row>
        <row r="561">
          <cell r="B561">
            <v>38</v>
          </cell>
          <cell r="C561" t="str">
            <v>GRANT</v>
          </cell>
          <cell r="D561" t="str">
            <v>CITY OR VILLAGE</v>
          </cell>
        </row>
        <row r="562">
          <cell r="B562">
            <v>38</v>
          </cell>
          <cell r="C562" t="str">
            <v>GRANT</v>
          </cell>
          <cell r="D562" t="str">
            <v>CITY OR VILLAGE</v>
          </cell>
        </row>
        <row r="563">
          <cell r="B563">
            <v>38</v>
          </cell>
          <cell r="C563" t="str">
            <v>GRANT</v>
          </cell>
          <cell r="D563" t="str">
            <v>CITY OR VILLAGE</v>
          </cell>
        </row>
        <row r="564">
          <cell r="B564">
            <v>38</v>
          </cell>
          <cell r="C564" t="str">
            <v>GRANT</v>
          </cell>
          <cell r="D564" t="str">
            <v>CITY OR VILLAGE</v>
          </cell>
        </row>
        <row r="565">
          <cell r="B565">
            <v>38</v>
          </cell>
          <cell r="C565" t="str">
            <v>GRANT</v>
          </cell>
          <cell r="D565" t="str">
            <v>CITY OR VILLAGE</v>
          </cell>
        </row>
        <row r="566">
          <cell r="B566">
            <v>38</v>
          </cell>
          <cell r="C566" t="str">
            <v>GRANT</v>
          </cell>
          <cell r="D566" t="str">
            <v>CITY OR VILLAGE</v>
          </cell>
        </row>
        <row r="567">
          <cell r="B567">
            <v>38</v>
          </cell>
          <cell r="C567" t="str">
            <v>GRANT</v>
          </cell>
          <cell r="D567" t="str">
            <v>CITY OR VILLAGE</v>
          </cell>
        </row>
        <row r="568">
          <cell r="B568">
            <v>38</v>
          </cell>
          <cell r="C568" t="str">
            <v>GRANT</v>
          </cell>
          <cell r="D568" t="str">
            <v>CITY OR VILLAGE</v>
          </cell>
        </row>
        <row r="569">
          <cell r="B569">
            <v>38</v>
          </cell>
          <cell r="C569" t="str">
            <v>GRANT</v>
          </cell>
          <cell r="D569" t="str">
            <v>CITY OR VILLAGE</v>
          </cell>
        </row>
        <row r="570">
          <cell r="B570">
            <v>38</v>
          </cell>
          <cell r="C570" t="str">
            <v>GRANT</v>
          </cell>
          <cell r="D570" t="str">
            <v>CITY OR VILLAGE</v>
          </cell>
        </row>
        <row r="571">
          <cell r="B571">
            <v>38</v>
          </cell>
          <cell r="C571" t="str">
            <v>GRANT</v>
          </cell>
          <cell r="D571" t="str">
            <v>CITY OR VILLAGE</v>
          </cell>
        </row>
        <row r="572">
          <cell r="B572">
            <v>38</v>
          </cell>
          <cell r="C572" t="str">
            <v>GRANT</v>
          </cell>
          <cell r="D572" t="str">
            <v>CITY OR VILLAGE</v>
          </cell>
        </row>
        <row r="573">
          <cell r="B573">
            <v>39</v>
          </cell>
          <cell r="C573" t="str">
            <v>GREELEY</v>
          </cell>
          <cell r="D573" t="str">
            <v>CITY OR VILLAGE</v>
          </cell>
          <cell r="E573">
            <v>466</v>
          </cell>
          <cell r="F573" t="str">
            <v>GREELEY</v>
          </cell>
          <cell r="G573">
            <v>796484</v>
          </cell>
          <cell r="H573">
            <v>196319</v>
          </cell>
          <cell r="I573">
            <v>29490</v>
          </cell>
          <cell r="J573">
            <v>9607185</v>
          </cell>
          <cell r="K573">
            <v>2516890</v>
          </cell>
          <cell r="L573">
            <v>0</v>
          </cell>
          <cell r="M573">
            <v>0</v>
          </cell>
          <cell r="N573">
            <v>80275</v>
          </cell>
          <cell r="O573">
            <v>0</v>
          </cell>
          <cell r="P573">
            <v>0</v>
          </cell>
          <cell r="Q573">
            <v>0</v>
          </cell>
          <cell r="R573">
            <v>13226643</v>
          </cell>
        </row>
        <row r="574">
          <cell r="B574">
            <v>39</v>
          </cell>
          <cell r="C574" t="str">
            <v>GREELEY</v>
          </cell>
          <cell r="D574" t="str">
            <v>CITY OR VILLAGE</v>
          </cell>
          <cell r="E574">
            <v>318</v>
          </cell>
          <cell r="F574" t="str">
            <v>SCOTIA</v>
          </cell>
          <cell r="G574">
            <v>537569</v>
          </cell>
          <cell r="H574">
            <v>208867</v>
          </cell>
          <cell r="I574">
            <v>13982</v>
          </cell>
          <cell r="J574">
            <v>8252090</v>
          </cell>
          <cell r="K574">
            <v>1285660</v>
          </cell>
          <cell r="L574">
            <v>0</v>
          </cell>
          <cell r="M574">
            <v>0</v>
          </cell>
          <cell r="N574">
            <v>87520</v>
          </cell>
          <cell r="O574">
            <v>0</v>
          </cell>
          <cell r="P574">
            <v>0</v>
          </cell>
          <cell r="Q574">
            <v>0</v>
          </cell>
          <cell r="R574">
            <v>10385688</v>
          </cell>
        </row>
        <row r="575">
          <cell r="B575">
            <v>39</v>
          </cell>
          <cell r="C575" t="str">
            <v>GREELEY</v>
          </cell>
          <cell r="D575" t="str">
            <v>CITY OR VILLAGE</v>
          </cell>
          <cell r="E575">
            <v>490</v>
          </cell>
          <cell r="F575" t="str">
            <v>SPALDING</v>
          </cell>
          <cell r="G575">
            <v>1281641</v>
          </cell>
          <cell r="H575">
            <v>393666</v>
          </cell>
          <cell r="I575">
            <v>515649</v>
          </cell>
          <cell r="J575">
            <v>13596450</v>
          </cell>
          <cell r="K575">
            <v>2919610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18707016</v>
          </cell>
        </row>
        <row r="576">
          <cell r="B576">
            <v>39</v>
          </cell>
          <cell r="C576" t="str">
            <v>GREELEY</v>
          </cell>
          <cell r="D576" t="str">
            <v>CITY OR VILLAGE</v>
          </cell>
          <cell r="E576">
            <v>283</v>
          </cell>
          <cell r="F576" t="str">
            <v>WOLBACH</v>
          </cell>
          <cell r="G576">
            <v>208330</v>
          </cell>
          <cell r="H576">
            <v>208217</v>
          </cell>
          <cell r="I576">
            <v>34974</v>
          </cell>
          <cell r="J576">
            <v>5716895</v>
          </cell>
          <cell r="K576">
            <v>767430</v>
          </cell>
          <cell r="L576">
            <v>0</v>
          </cell>
          <cell r="M576">
            <v>0</v>
          </cell>
          <cell r="N576">
            <v>3285</v>
          </cell>
          <cell r="O576">
            <v>0</v>
          </cell>
          <cell r="P576">
            <v>2000</v>
          </cell>
          <cell r="Q576">
            <v>0</v>
          </cell>
          <cell r="R576">
            <v>6941131</v>
          </cell>
        </row>
        <row r="577">
          <cell r="B577">
            <v>39</v>
          </cell>
          <cell r="C577" t="str">
            <v>GREELEY</v>
          </cell>
          <cell r="D577" t="str">
            <v>CITY OR VILLAGE</v>
          </cell>
        </row>
        <row r="578">
          <cell r="B578">
            <v>39</v>
          </cell>
          <cell r="C578" t="str">
            <v>GREELEY</v>
          </cell>
          <cell r="D578" t="str">
            <v>CITY OR VILLAGE</v>
          </cell>
        </row>
        <row r="579">
          <cell r="B579">
            <v>39</v>
          </cell>
          <cell r="C579" t="str">
            <v>GREELEY</v>
          </cell>
          <cell r="D579" t="str">
            <v>CITY OR VILLAGE</v>
          </cell>
        </row>
        <row r="580">
          <cell r="B580">
            <v>39</v>
          </cell>
          <cell r="C580" t="str">
            <v>GREELEY</v>
          </cell>
          <cell r="D580" t="str">
            <v>CITY OR VILLAGE</v>
          </cell>
        </row>
        <row r="581">
          <cell r="B581">
            <v>39</v>
          </cell>
          <cell r="C581" t="str">
            <v>GREELEY</v>
          </cell>
          <cell r="D581" t="str">
            <v>CITY OR VILLAGE</v>
          </cell>
        </row>
        <row r="582">
          <cell r="B582">
            <v>39</v>
          </cell>
          <cell r="C582" t="str">
            <v>GREELEY</v>
          </cell>
          <cell r="D582" t="str">
            <v>CITY OR VILLAGE</v>
          </cell>
        </row>
        <row r="583">
          <cell r="B583">
            <v>39</v>
          </cell>
          <cell r="C583" t="str">
            <v>GREELEY</v>
          </cell>
          <cell r="D583" t="str">
            <v>CITY OR VILLAGE</v>
          </cell>
        </row>
        <row r="584">
          <cell r="B584">
            <v>39</v>
          </cell>
          <cell r="C584" t="str">
            <v>GREELEY</v>
          </cell>
          <cell r="D584" t="str">
            <v>CITY OR VILLAGE</v>
          </cell>
        </row>
        <row r="585">
          <cell r="B585">
            <v>39</v>
          </cell>
          <cell r="C585" t="str">
            <v>GREELEY</v>
          </cell>
          <cell r="D585" t="str">
            <v>CITY OR VILLAGE</v>
          </cell>
        </row>
        <row r="586">
          <cell r="B586">
            <v>39</v>
          </cell>
          <cell r="C586" t="str">
            <v>GREELEY</v>
          </cell>
          <cell r="D586" t="str">
            <v>CITY OR VILLAGE</v>
          </cell>
        </row>
        <row r="587">
          <cell r="B587">
            <v>39</v>
          </cell>
          <cell r="C587" t="str">
            <v>GREELEY</v>
          </cell>
          <cell r="D587" t="str">
            <v>CITY OR VILLAGE</v>
          </cell>
        </row>
        <row r="588">
          <cell r="B588">
            <v>40</v>
          </cell>
          <cell r="C588" t="str">
            <v>HALL</v>
          </cell>
          <cell r="D588" t="str">
            <v>CITY OR VILLAGE</v>
          </cell>
          <cell r="E588">
            <v>642</v>
          </cell>
          <cell r="F588" t="str">
            <v>ALDA</v>
          </cell>
          <cell r="G588">
            <v>3949049</v>
          </cell>
          <cell r="H588">
            <v>502616</v>
          </cell>
          <cell r="I588">
            <v>1563831</v>
          </cell>
          <cell r="J588">
            <v>14564828</v>
          </cell>
          <cell r="K588">
            <v>5069553</v>
          </cell>
          <cell r="L588">
            <v>3944586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29594463</v>
          </cell>
        </row>
        <row r="589">
          <cell r="B589">
            <v>40</v>
          </cell>
          <cell r="C589" t="str">
            <v>HALL</v>
          </cell>
          <cell r="D589" t="str">
            <v>CITY OR VILLAGE</v>
          </cell>
          <cell r="E589">
            <v>785</v>
          </cell>
          <cell r="F589" t="str">
            <v>CAIRO</v>
          </cell>
          <cell r="G589">
            <v>512901</v>
          </cell>
          <cell r="H589">
            <v>726099</v>
          </cell>
          <cell r="I589">
            <v>2260734</v>
          </cell>
          <cell r="J589">
            <v>33283688</v>
          </cell>
          <cell r="K589">
            <v>5272928</v>
          </cell>
          <cell r="L589">
            <v>0</v>
          </cell>
          <cell r="M589">
            <v>0</v>
          </cell>
          <cell r="N589">
            <v>303172</v>
          </cell>
          <cell r="O589">
            <v>0</v>
          </cell>
          <cell r="P589">
            <v>6760</v>
          </cell>
          <cell r="Q589">
            <v>0</v>
          </cell>
          <cell r="R589">
            <v>42366282</v>
          </cell>
        </row>
        <row r="590">
          <cell r="B590">
            <v>40</v>
          </cell>
          <cell r="C590" t="str">
            <v>HALL</v>
          </cell>
          <cell r="D590" t="str">
            <v>CITY OR VILLAGE</v>
          </cell>
          <cell r="E590">
            <v>829</v>
          </cell>
          <cell r="F590" t="str">
            <v>DONIPHAN</v>
          </cell>
          <cell r="G590">
            <v>1313508</v>
          </cell>
          <cell r="H590">
            <v>567080</v>
          </cell>
          <cell r="I590">
            <v>64157</v>
          </cell>
          <cell r="J590">
            <v>36217082</v>
          </cell>
          <cell r="K590">
            <v>7438745</v>
          </cell>
          <cell r="L590">
            <v>2041675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47642247</v>
          </cell>
        </row>
        <row r="591">
          <cell r="B591">
            <v>40</v>
          </cell>
          <cell r="C591" t="str">
            <v>HALL</v>
          </cell>
          <cell r="D591" t="str">
            <v>CITY OR VILLAGE</v>
          </cell>
          <cell r="E591">
            <v>48662</v>
          </cell>
          <cell r="F591" t="str">
            <v>GRAND ISLAND</v>
          </cell>
          <cell r="G591">
            <v>147138217</v>
          </cell>
          <cell r="H591">
            <v>33251286</v>
          </cell>
          <cell r="I591">
            <v>53572522</v>
          </cell>
          <cell r="J591">
            <v>1856800821</v>
          </cell>
          <cell r="K591">
            <v>951086646</v>
          </cell>
          <cell r="L591">
            <v>73348349</v>
          </cell>
          <cell r="M591">
            <v>0</v>
          </cell>
          <cell r="N591">
            <v>9923917</v>
          </cell>
          <cell r="O591">
            <v>1001927</v>
          </cell>
          <cell r="P591">
            <v>278246</v>
          </cell>
          <cell r="Q591">
            <v>0</v>
          </cell>
          <cell r="R591">
            <v>3126401931</v>
          </cell>
        </row>
        <row r="592">
          <cell r="B592">
            <v>40</v>
          </cell>
          <cell r="C592" t="str">
            <v>HALL</v>
          </cell>
          <cell r="D592" t="str">
            <v>CITY OR VILLAGE</v>
          </cell>
          <cell r="E592">
            <v>1325</v>
          </cell>
          <cell r="F592" t="str">
            <v>WOOD RIVER</v>
          </cell>
          <cell r="G592">
            <v>21464646</v>
          </cell>
          <cell r="H592">
            <v>1179889</v>
          </cell>
          <cell r="I592">
            <v>2916799</v>
          </cell>
          <cell r="J592">
            <v>43004721</v>
          </cell>
          <cell r="K592">
            <v>9504451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78070506</v>
          </cell>
        </row>
        <row r="593">
          <cell r="B593">
            <v>40</v>
          </cell>
          <cell r="C593" t="str">
            <v>HALL</v>
          </cell>
          <cell r="D593" t="str">
            <v>CITY OR VILLAGE</v>
          </cell>
        </row>
        <row r="594">
          <cell r="B594">
            <v>40</v>
          </cell>
          <cell r="C594" t="str">
            <v>HALL</v>
          </cell>
          <cell r="D594" t="str">
            <v>CITY OR VILLAGE</v>
          </cell>
        </row>
        <row r="595">
          <cell r="B595">
            <v>40</v>
          </cell>
          <cell r="C595" t="str">
            <v>HALL</v>
          </cell>
          <cell r="D595" t="str">
            <v>CITY OR VILLAGE</v>
          </cell>
        </row>
        <row r="596">
          <cell r="B596">
            <v>40</v>
          </cell>
          <cell r="C596" t="str">
            <v>HALL</v>
          </cell>
          <cell r="D596" t="str">
            <v>CITY OR VILLAGE</v>
          </cell>
        </row>
        <row r="597">
          <cell r="B597">
            <v>40</v>
          </cell>
          <cell r="C597" t="str">
            <v>HALL</v>
          </cell>
          <cell r="D597" t="str">
            <v>CITY OR VILLAGE</v>
          </cell>
        </row>
        <row r="598">
          <cell r="B598">
            <v>40</v>
          </cell>
          <cell r="C598" t="str">
            <v>HALL</v>
          </cell>
          <cell r="D598" t="str">
            <v>CITY OR VILLAGE</v>
          </cell>
        </row>
        <row r="599">
          <cell r="B599">
            <v>40</v>
          </cell>
          <cell r="C599" t="str">
            <v>HALL</v>
          </cell>
          <cell r="D599" t="str">
            <v>CITY OR VILLAGE</v>
          </cell>
        </row>
        <row r="600">
          <cell r="B600">
            <v>40</v>
          </cell>
          <cell r="C600" t="str">
            <v>HALL</v>
          </cell>
          <cell r="D600" t="str">
            <v>CITY OR VILLAGE</v>
          </cell>
        </row>
        <row r="601">
          <cell r="B601">
            <v>40</v>
          </cell>
          <cell r="C601" t="str">
            <v>HALL</v>
          </cell>
          <cell r="D601" t="str">
            <v>CITY OR VILLAGE</v>
          </cell>
        </row>
        <row r="602">
          <cell r="B602">
            <v>40</v>
          </cell>
          <cell r="C602" t="str">
            <v>HALL</v>
          </cell>
          <cell r="D602" t="str">
            <v>CITY OR VILLAGE</v>
          </cell>
        </row>
        <row r="603">
          <cell r="B603">
            <v>41</v>
          </cell>
          <cell r="C603" t="str">
            <v>HAMILTON</v>
          </cell>
          <cell r="D603" t="str">
            <v>CITY OR VILLAGE</v>
          </cell>
          <cell r="E603">
            <v>4479</v>
          </cell>
          <cell r="F603" t="str">
            <v>AURORA</v>
          </cell>
          <cell r="G603">
            <v>34056346</v>
          </cell>
          <cell r="H603">
            <v>2924183</v>
          </cell>
          <cell r="I603">
            <v>4238158</v>
          </cell>
          <cell r="J603">
            <v>220809750</v>
          </cell>
          <cell r="K603">
            <v>65278809</v>
          </cell>
          <cell r="L603">
            <v>52541190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379848436</v>
          </cell>
        </row>
        <row r="604">
          <cell r="B604">
            <v>41</v>
          </cell>
          <cell r="C604" t="str">
            <v>HAMILTON</v>
          </cell>
          <cell r="D604" t="str">
            <v>CITY OR VILLAGE</v>
          </cell>
          <cell r="E604">
            <v>352</v>
          </cell>
          <cell r="F604" t="str">
            <v>GILTNER</v>
          </cell>
          <cell r="G604">
            <v>622723</v>
          </cell>
          <cell r="H604">
            <v>259701</v>
          </cell>
          <cell r="I604">
            <v>199378</v>
          </cell>
          <cell r="J604">
            <v>15407970</v>
          </cell>
          <cell r="K604">
            <v>4531265</v>
          </cell>
          <cell r="L604">
            <v>0</v>
          </cell>
          <cell r="M604">
            <v>0</v>
          </cell>
          <cell r="N604">
            <v>0</v>
          </cell>
          <cell r="O604">
            <v>30000</v>
          </cell>
          <cell r="P604">
            <v>136000</v>
          </cell>
          <cell r="Q604">
            <v>0</v>
          </cell>
          <cell r="R604">
            <v>21187037</v>
          </cell>
        </row>
        <row r="605">
          <cell r="B605">
            <v>41</v>
          </cell>
          <cell r="C605" t="str">
            <v>HAMILTON</v>
          </cell>
          <cell r="D605" t="str">
            <v>CITY OR VILLAGE</v>
          </cell>
          <cell r="E605">
            <v>423</v>
          </cell>
          <cell r="F605" t="str">
            <v>HAMPTON</v>
          </cell>
          <cell r="G605">
            <v>421671</v>
          </cell>
          <cell r="H605">
            <v>364170</v>
          </cell>
          <cell r="I605">
            <v>721102</v>
          </cell>
          <cell r="J605">
            <v>17483385</v>
          </cell>
          <cell r="K605">
            <v>5331445</v>
          </cell>
          <cell r="L605">
            <v>0</v>
          </cell>
          <cell r="M605">
            <v>0</v>
          </cell>
          <cell r="N605">
            <v>81885</v>
          </cell>
          <cell r="O605">
            <v>0</v>
          </cell>
          <cell r="P605">
            <v>0</v>
          </cell>
          <cell r="Q605">
            <v>0</v>
          </cell>
          <cell r="R605">
            <v>24403658</v>
          </cell>
        </row>
        <row r="606">
          <cell r="B606">
            <v>41</v>
          </cell>
          <cell r="C606" t="str">
            <v>HAMILTON</v>
          </cell>
          <cell r="D606" t="str">
            <v>CITY OR VILLAGE</v>
          </cell>
          <cell r="E606">
            <v>144</v>
          </cell>
          <cell r="F606" t="str">
            <v>HORDVILLE</v>
          </cell>
          <cell r="G606">
            <v>657099</v>
          </cell>
          <cell r="H606">
            <v>183573</v>
          </cell>
          <cell r="I606">
            <v>457483</v>
          </cell>
          <cell r="J606">
            <v>3210300</v>
          </cell>
          <cell r="K606">
            <v>1831915</v>
          </cell>
          <cell r="L606">
            <v>0</v>
          </cell>
          <cell r="M606">
            <v>0</v>
          </cell>
          <cell r="N606">
            <v>74850</v>
          </cell>
          <cell r="O606">
            <v>0</v>
          </cell>
          <cell r="P606">
            <v>0</v>
          </cell>
          <cell r="Q606">
            <v>0</v>
          </cell>
          <cell r="R606">
            <v>6415220</v>
          </cell>
        </row>
        <row r="607">
          <cell r="B607">
            <v>41</v>
          </cell>
          <cell r="C607" t="str">
            <v>HAMILTON</v>
          </cell>
          <cell r="D607" t="str">
            <v>CITY OR VILLAGE</v>
          </cell>
          <cell r="E607">
            <v>229</v>
          </cell>
          <cell r="F607" t="str">
            <v>MARQUETTE</v>
          </cell>
          <cell r="G607">
            <v>56149</v>
          </cell>
          <cell r="H607">
            <v>350442</v>
          </cell>
          <cell r="I607">
            <v>34504</v>
          </cell>
          <cell r="J607">
            <v>4966982</v>
          </cell>
          <cell r="K607">
            <v>1578875</v>
          </cell>
          <cell r="L607">
            <v>0</v>
          </cell>
          <cell r="M607">
            <v>0</v>
          </cell>
          <cell r="N607">
            <v>65060</v>
          </cell>
          <cell r="O607">
            <v>0</v>
          </cell>
          <cell r="P607">
            <v>0</v>
          </cell>
          <cell r="Q607">
            <v>0</v>
          </cell>
          <cell r="R607">
            <v>7052012</v>
          </cell>
        </row>
        <row r="608">
          <cell r="B608">
            <v>41</v>
          </cell>
          <cell r="C608" t="str">
            <v>HAMILTON</v>
          </cell>
          <cell r="D608" t="str">
            <v>CITY OR VILLAGE</v>
          </cell>
          <cell r="E608">
            <v>287</v>
          </cell>
          <cell r="F608" t="str">
            <v>PHILLIPS</v>
          </cell>
          <cell r="G608">
            <v>20653</v>
          </cell>
          <cell r="H608">
            <v>707228</v>
          </cell>
          <cell r="I608">
            <v>1845090</v>
          </cell>
          <cell r="J608">
            <v>8396255</v>
          </cell>
          <cell r="K608">
            <v>253480</v>
          </cell>
          <cell r="L608">
            <v>0</v>
          </cell>
          <cell r="M608">
            <v>0</v>
          </cell>
          <cell r="N608">
            <v>180290</v>
          </cell>
          <cell r="O608">
            <v>0</v>
          </cell>
          <cell r="P608">
            <v>0</v>
          </cell>
          <cell r="Q608">
            <v>0</v>
          </cell>
          <cell r="R608">
            <v>11402996</v>
          </cell>
        </row>
        <row r="609">
          <cell r="B609">
            <v>41</v>
          </cell>
          <cell r="C609" t="str">
            <v>HAMILTON</v>
          </cell>
          <cell r="D609" t="str">
            <v>CITY OR VILLAGE</v>
          </cell>
          <cell r="E609">
            <v>44</v>
          </cell>
          <cell r="F609" t="str">
            <v>STOCKHAM</v>
          </cell>
          <cell r="G609">
            <v>2276</v>
          </cell>
          <cell r="H609">
            <v>0</v>
          </cell>
          <cell r="I609">
            <v>0</v>
          </cell>
          <cell r="J609">
            <v>1185125</v>
          </cell>
          <cell r="K609">
            <v>102120</v>
          </cell>
          <cell r="L609">
            <v>0</v>
          </cell>
          <cell r="M609">
            <v>0</v>
          </cell>
          <cell r="N609">
            <v>62805</v>
          </cell>
          <cell r="O609">
            <v>0</v>
          </cell>
          <cell r="P609">
            <v>0</v>
          </cell>
          <cell r="Q609">
            <v>0</v>
          </cell>
          <cell r="R609">
            <v>1352326</v>
          </cell>
        </row>
        <row r="610">
          <cell r="B610">
            <v>41</v>
          </cell>
          <cell r="C610" t="str">
            <v>HAMILTON</v>
          </cell>
          <cell r="D610" t="str">
            <v>CITY OR VILLAGE</v>
          </cell>
        </row>
        <row r="611">
          <cell r="B611">
            <v>41</v>
          </cell>
          <cell r="C611" t="str">
            <v>HAMILTON</v>
          </cell>
          <cell r="D611" t="str">
            <v>CITY OR VILLAGE</v>
          </cell>
        </row>
        <row r="612">
          <cell r="B612">
            <v>41</v>
          </cell>
          <cell r="C612" t="str">
            <v>HAMILTON</v>
          </cell>
          <cell r="D612" t="str">
            <v>CITY OR VILLAGE</v>
          </cell>
        </row>
        <row r="613">
          <cell r="B613">
            <v>41</v>
          </cell>
          <cell r="C613" t="str">
            <v>HAMILTON</v>
          </cell>
          <cell r="D613" t="str">
            <v>CITY OR VILLAGE</v>
          </cell>
        </row>
        <row r="614">
          <cell r="B614">
            <v>41</v>
          </cell>
          <cell r="C614" t="str">
            <v>HAMILTON</v>
          </cell>
          <cell r="D614" t="str">
            <v>CITY OR VILLAGE</v>
          </cell>
        </row>
        <row r="615">
          <cell r="B615">
            <v>41</v>
          </cell>
          <cell r="C615" t="str">
            <v>HAMILTON</v>
          </cell>
          <cell r="D615" t="str">
            <v>CITY OR VILLAGE</v>
          </cell>
        </row>
        <row r="616">
          <cell r="B616">
            <v>41</v>
          </cell>
          <cell r="C616" t="str">
            <v>HAMILTON</v>
          </cell>
          <cell r="D616" t="str">
            <v>CITY OR VILLAGE</v>
          </cell>
        </row>
        <row r="617">
          <cell r="B617">
            <v>41</v>
          </cell>
          <cell r="C617" t="str">
            <v>HAMILTON</v>
          </cell>
          <cell r="D617" t="str">
            <v>CITY OR VILLAGE</v>
          </cell>
        </row>
        <row r="618">
          <cell r="B618">
            <v>42</v>
          </cell>
          <cell r="C618" t="str">
            <v>HARLAN</v>
          </cell>
          <cell r="D618" t="str">
            <v>CITY OR VILLAGE</v>
          </cell>
          <cell r="E618">
            <v>1153</v>
          </cell>
          <cell r="F618" t="str">
            <v>ALMA</v>
          </cell>
          <cell r="G618">
            <v>1065562</v>
          </cell>
          <cell r="H618">
            <v>325363</v>
          </cell>
          <cell r="I618">
            <v>107840</v>
          </cell>
          <cell r="J618">
            <v>43216450</v>
          </cell>
          <cell r="K618">
            <v>13180766</v>
          </cell>
          <cell r="L618">
            <v>0</v>
          </cell>
          <cell r="M618">
            <v>0</v>
          </cell>
          <cell r="N618">
            <v>117055</v>
          </cell>
          <cell r="O618">
            <v>0</v>
          </cell>
          <cell r="P618">
            <v>3045</v>
          </cell>
          <cell r="Q618">
            <v>0</v>
          </cell>
          <cell r="R618">
            <v>58016081</v>
          </cell>
        </row>
        <row r="619">
          <cell r="B619">
            <v>42</v>
          </cell>
          <cell r="C619" t="str">
            <v>HARLAN</v>
          </cell>
          <cell r="D619" t="str">
            <v>CITY OR VILLAGE</v>
          </cell>
          <cell r="E619">
            <v>44</v>
          </cell>
          <cell r="F619" t="str">
            <v>HUNTLEY</v>
          </cell>
          <cell r="G619">
            <v>89423</v>
          </cell>
          <cell r="H619">
            <v>53526</v>
          </cell>
          <cell r="I619">
            <v>10136</v>
          </cell>
          <cell r="J619">
            <v>832255</v>
          </cell>
          <cell r="K619">
            <v>132920</v>
          </cell>
          <cell r="L619">
            <v>0</v>
          </cell>
          <cell r="M619">
            <v>0</v>
          </cell>
          <cell r="N619">
            <v>100205</v>
          </cell>
          <cell r="O619">
            <v>0</v>
          </cell>
          <cell r="P619">
            <v>0</v>
          </cell>
          <cell r="Q619">
            <v>0</v>
          </cell>
          <cell r="R619">
            <v>1218465</v>
          </cell>
        </row>
        <row r="620">
          <cell r="B620">
            <v>42</v>
          </cell>
          <cell r="C620" t="str">
            <v>HARLAN</v>
          </cell>
          <cell r="D620" t="str">
            <v>CITY OR VILLAGE</v>
          </cell>
          <cell r="E620">
            <v>386</v>
          </cell>
          <cell r="F620" t="str">
            <v>ORLEANS</v>
          </cell>
          <cell r="G620">
            <v>27703</v>
          </cell>
          <cell r="H620">
            <v>412153</v>
          </cell>
          <cell r="I620">
            <v>108332</v>
          </cell>
          <cell r="J620">
            <v>8234106</v>
          </cell>
          <cell r="K620">
            <v>1057445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4000</v>
          </cell>
          <cell r="Q620">
            <v>0</v>
          </cell>
          <cell r="R620">
            <v>9843739</v>
          </cell>
        </row>
        <row r="621">
          <cell r="B621">
            <v>42</v>
          </cell>
          <cell r="C621" t="str">
            <v>HARLAN</v>
          </cell>
          <cell r="D621" t="str">
            <v>CITY OR VILLAGE</v>
          </cell>
          <cell r="E621">
            <v>779</v>
          </cell>
          <cell r="F621" t="str">
            <v>OXFORD</v>
          </cell>
          <cell r="G621">
            <v>121177</v>
          </cell>
          <cell r="H621">
            <v>130895</v>
          </cell>
          <cell r="I621">
            <v>348954</v>
          </cell>
          <cell r="J621">
            <v>5156260</v>
          </cell>
          <cell r="K621">
            <v>947865</v>
          </cell>
          <cell r="L621">
            <v>0</v>
          </cell>
          <cell r="M621">
            <v>0</v>
          </cell>
          <cell r="N621">
            <v>89505</v>
          </cell>
          <cell r="O621">
            <v>36450</v>
          </cell>
          <cell r="P621">
            <v>9695</v>
          </cell>
          <cell r="Q621">
            <v>0</v>
          </cell>
          <cell r="R621">
            <v>6840801</v>
          </cell>
        </row>
        <row r="622">
          <cell r="B622">
            <v>42</v>
          </cell>
          <cell r="C622" t="str">
            <v>HARLAN</v>
          </cell>
          <cell r="D622" t="str">
            <v>CITY OR VILLAGE</v>
          </cell>
          <cell r="E622">
            <v>38</v>
          </cell>
          <cell r="F622" t="str">
            <v>RAGAN</v>
          </cell>
          <cell r="G622">
            <v>63202</v>
          </cell>
          <cell r="H622">
            <v>129140</v>
          </cell>
          <cell r="I622">
            <v>10810</v>
          </cell>
          <cell r="J622">
            <v>753380</v>
          </cell>
          <cell r="K622">
            <v>2377810</v>
          </cell>
          <cell r="L622">
            <v>0</v>
          </cell>
          <cell r="M622">
            <v>0</v>
          </cell>
          <cell r="N622">
            <v>106875</v>
          </cell>
          <cell r="O622">
            <v>0</v>
          </cell>
          <cell r="P622">
            <v>0</v>
          </cell>
          <cell r="Q622">
            <v>0</v>
          </cell>
          <cell r="R622">
            <v>3441217</v>
          </cell>
        </row>
        <row r="623">
          <cell r="B623">
            <v>42</v>
          </cell>
          <cell r="C623" t="str">
            <v>HARLAN</v>
          </cell>
          <cell r="D623" t="str">
            <v>CITY OR VILLAGE</v>
          </cell>
          <cell r="E623">
            <v>150</v>
          </cell>
          <cell r="F623" t="str">
            <v>REPUBLICAN CITY</v>
          </cell>
          <cell r="G623">
            <v>43458</v>
          </cell>
          <cell r="H623">
            <v>342298</v>
          </cell>
          <cell r="I623">
            <v>67748</v>
          </cell>
          <cell r="J623">
            <v>12181235</v>
          </cell>
          <cell r="K623">
            <v>2053250</v>
          </cell>
          <cell r="L623">
            <v>0</v>
          </cell>
          <cell r="M623">
            <v>159195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14847184</v>
          </cell>
        </row>
        <row r="624">
          <cell r="B624">
            <v>42</v>
          </cell>
          <cell r="C624" t="str">
            <v>HARLAN</v>
          </cell>
          <cell r="D624" t="str">
            <v>CITY OR VILLAGE</v>
          </cell>
          <cell r="E624">
            <v>183</v>
          </cell>
          <cell r="F624" t="str">
            <v>STAMFORD</v>
          </cell>
          <cell r="G624">
            <v>21121</v>
          </cell>
          <cell r="H624">
            <v>90294</v>
          </cell>
          <cell r="I624">
            <v>30393</v>
          </cell>
          <cell r="J624">
            <v>2889595</v>
          </cell>
          <cell r="K624">
            <v>270670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3302073</v>
          </cell>
        </row>
        <row r="625">
          <cell r="B625">
            <v>42</v>
          </cell>
          <cell r="C625" t="str">
            <v>HARLAN</v>
          </cell>
          <cell r="D625" t="str">
            <v>CITY OR VILLAGE</v>
          </cell>
        </row>
        <row r="626">
          <cell r="B626">
            <v>42</v>
          </cell>
          <cell r="C626" t="str">
            <v>HARLAN</v>
          </cell>
          <cell r="D626" t="str">
            <v>CITY OR VILLAGE</v>
          </cell>
        </row>
        <row r="627">
          <cell r="B627">
            <v>42</v>
          </cell>
          <cell r="C627" t="str">
            <v>HARLAN</v>
          </cell>
          <cell r="D627" t="str">
            <v>CITY OR VILLAGE</v>
          </cell>
        </row>
        <row r="628">
          <cell r="B628">
            <v>42</v>
          </cell>
          <cell r="C628" t="str">
            <v>HARLAN</v>
          </cell>
          <cell r="D628" t="str">
            <v>CITY OR VILLAGE</v>
          </cell>
        </row>
        <row r="629">
          <cell r="B629">
            <v>42</v>
          </cell>
          <cell r="C629" t="str">
            <v>HARLAN</v>
          </cell>
          <cell r="D629" t="str">
            <v>CITY OR VILLAGE</v>
          </cell>
        </row>
        <row r="630">
          <cell r="B630">
            <v>42</v>
          </cell>
          <cell r="C630" t="str">
            <v>HARLAN</v>
          </cell>
          <cell r="D630" t="str">
            <v>CITY OR VILLAGE</v>
          </cell>
        </row>
        <row r="631">
          <cell r="B631">
            <v>42</v>
          </cell>
          <cell r="C631" t="str">
            <v>HARLAN</v>
          </cell>
          <cell r="D631" t="str">
            <v>CITY OR VILLAGE</v>
          </cell>
        </row>
        <row r="632">
          <cell r="B632">
            <v>42</v>
          </cell>
          <cell r="C632" t="str">
            <v>HARLAN</v>
          </cell>
          <cell r="D632" t="str">
            <v>CITY OR VILLAGE</v>
          </cell>
        </row>
        <row r="633">
          <cell r="B633">
            <v>43</v>
          </cell>
          <cell r="C633" t="str">
            <v>HAYES</v>
          </cell>
          <cell r="D633" t="str">
            <v>CITY OR VILLAGE</v>
          </cell>
          <cell r="E633">
            <v>57</v>
          </cell>
          <cell r="F633" t="str">
            <v>HAMLET</v>
          </cell>
          <cell r="G633">
            <v>262</v>
          </cell>
          <cell r="H633">
            <v>58409</v>
          </cell>
          <cell r="I633">
            <v>249470</v>
          </cell>
          <cell r="J633">
            <v>682150</v>
          </cell>
          <cell r="K633">
            <v>323235</v>
          </cell>
          <cell r="L633">
            <v>0</v>
          </cell>
          <cell r="M633">
            <v>0</v>
          </cell>
          <cell r="N633">
            <v>17045</v>
          </cell>
          <cell r="O633">
            <v>0</v>
          </cell>
          <cell r="P633">
            <v>2795</v>
          </cell>
          <cell r="Q633">
            <v>0</v>
          </cell>
          <cell r="R633">
            <v>1333366</v>
          </cell>
        </row>
        <row r="634">
          <cell r="B634">
            <v>43</v>
          </cell>
          <cell r="C634" t="str">
            <v>HAYES</v>
          </cell>
          <cell r="D634" t="str">
            <v>CITY OR VILLAGE</v>
          </cell>
          <cell r="E634">
            <v>214</v>
          </cell>
          <cell r="F634" t="str">
            <v>HAYES CENTER</v>
          </cell>
          <cell r="G634">
            <v>190177</v>
          </cell>
          <cell r="H634">
            <v>85237</v>
          </cell>
          <cell r="I634">
            <v>5312</v>
          </cell>
          <cell r="J634">
            <v>5673310</v>
          </cell>
          <cell r="K634">
            <v>1464340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7418376</v>
          </cell>
        </row>
        <row r="635">
          <cell r="B635">
            <v>43</v>
          </cell>
          <cell r="C635" t="str">
            <v>HAYES</v>
          </cell>
          <cell r="D635" t="str">
            <v>CITY OR VILLAGE</v>
          </cell>
          <cell r="E635">
            <v>351</v>
          </cell>
          <cell r="F635" t="str">
            <v>PALISADE</v>
          </cell>
          <cell r="G635">
            <v>2208</v>
          </cell>
          <cell r="H635">
            <v>4237</v>
          </cell>
          <cell r="I635">
            <v>1260</v>
          </cell>
          <cell r="J635">
            <v>367255</v>
          </cell>
          <cell r="K635">
            <v>26845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401805</v>
          </cell>
        </row>
        <row r="636">
          <cell r="B636">
            <v>43</v>
          </cell>
          <cell r="C636" t="str">
            <v>HAYES</v>
          </cell>
          <cell r="D636" t="str">
            <v>CITY OR VILLAGE</v>
          </cell>
        </row>
        <row r="637">
          <cell r="B637">
            <v>43</v>
          </cell>
          <cell r="C637" t="str">
            <v>HAYES</v>
          </cell>
          <cell r="D637" t="str">
            <v>CITY OR VILLAGE</v>
          </cell>
        </row>
        <row r="638">
          <cell r="B638">
            <v>43</v>
          </cell>
          <cell r="C638" t="str">
            <v>HAYES</v>
          </cell>
          <cell r="D638" t="str">
            <v>CITY OR VILLAGE</v>
          </cell>
        </row>
        <row r="639">
          <cell r="B639">
            <v>43</v>
          </cell>
          <cell r="C639" t="str">
            <v>HAYES</v>
          </cell>
          <cell r="D639" t="str">
            <v>CITY OR VILLAGE</v>
          </cell>
        </row>
        <row r="640">
          <cell r="B640">
            <v>43</v>
          </cell>
          <cell r="C640" t="str">
            <v>HAYES</v>
          </cell>
          <cell r="D640" t="str">
            <v>CITY OR VILLAGE</v>
          </cell>
        </row>
        <row r="641">
          <cell r="B641">
            <v>43</v>
          </cell>
          <cell r="C641" t="str">
            <v>HAYES</v>
          </cell>
          <cell r="D641" t="str">
            <v>CITY OR VILLAGE</v>
          </cell>
        </row>
        <row r="642">
          <cell r="B642">
            <v>43</v>
          </cell>
          <cell r="C642" t="str">
            <v>HAYES</v>
          </cell>
          <cell r="D642" t="str">
            <v>CITY OR VILLAGE</v>
          </cell>
        </row>
        <row r="643">
          <cell r="B643">
            <v>43</v>
          </cell>
          <cell r="C643" t="str">
            <v>HAYES</v>
          </cell>
          <cell r="D643" t="str">
            <v>CITY OR VILLAGE</v>
          </cell>
        </row>
        <row r="644">
          <cell r="B644">
            <v>43</v>
          </cell>
          <cell r="C644" t="str">
            <v>HAYES</v>
          </cell>
          <cell r="D644" t="str">
            <v>CITY OR VILLAGE</v>
          </cell>
        </row>
        <row r="645">
          <cell r="B645">
            <v>43</v>
          </cell>
          <cell r="C645" t="str">
            <v>HAYES</v>
          </cell>
          <cell r="D645" t="str">
            <v>CITY OR VILLAGE</v>
          </cell>
        </row>
        <row r="646">
          <cell r="B646">
            <v>43</v>
          </cell>
          <cell r="C646" t="str">
            <v>HAYES</v>
          </cell>
          <cell r="D646" t="str">
            <v>CITY OR VILLAGE</v>
          </cell>
        </row>
        <row r="647">
          <cell r="B647">
            <v>43</v>
          </cell>
          <cell r="C647" t="str">
            <v>HAYES</v>
          </cell>
          <cell r="D647" t="str">
            <v>CITY OR VILLAGE</v>
          </cell>
        </row>
        <row r="648">
          <cell r="B648">
            <v>44</v>
          </cell>
          <cell r="C648" t="str">
            <v>HITCHCOCK</v>
          </cell>
          <cell r="D648" t="str">
            <v>CITY OR VILLAGE</v>
          </cell>
          <cell r="E648">
            <v>595</v>
          </cell>
          <cell r="F648" t="str">
            <v>CULBERTSON</v>
          </cell>
          <cell r="G648">
            <v>2843951</v>
          </cell>
          <cell r="H648">
            <v>493211</v>
          </cell>
          <cell r="I648">
            <v>1289741</v>
          </cell>
          <cell r="J648">
            <v>13207875</v>
          </cell>
          <cell r="K648">
            <v>4157605</v>
          </cell>
          <cell r="L648">
            <v>5436955</v>
          </cell>
          <cell r="M648">
            <v>0</v>
          </cell>
          <cell r="N648">
            <v>127070</v>
          </cell>
          <cell r="O648">
            <v>228385</v>
          </cell>
          <cell r="P648">
            <v>34280</v>
          </cell>
          <cell r="Q648">
            <v>0</v>
          </cell>
          <cell r="R648">
            <v>27819073</v>
          </cell>
        </row>
        <row r="649">
          <cell r="B649">
            <v>44</v>
          </cell>
          <cell r="C649" t="str">
            <v>HITCHCOCK</v>
          </cell>
          <cell r="D649" t="str">
            <v>CITY OR VILLAGE</v>
          </cell>
          <cell r="E649">
            <v>351</v>
          </cell>
          <cell r="F649" t="str">
            <v>PALISADE</v>
          </cell>
          <cell r="G649">
            <v>229301</v>
          </cell>
          <cell r="H649">
            <v>335362</v>
          </cell>
          <cell r="I649">
            <v>467565</v>
          </cell>
          <cell r="J649">
            <v>5583405</v>
          </cell>
          <cell r="K649">
            <v>2828740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9444373</v>
          </cell>
        </row>
        <row r="650">
          <cell r="B650">
            <v>44</v>
          </cell>
          <cell r="C650" t="str">
            <v>HITCHCOCK</v>
          </cell>
          <cell r="D650" t="str">
            <v>CITY OR VILLAGE</v>
          </cell>
          <cell r="E650">
            <v>343</v>
          </cell>
          <cell r="F650" t="str">
            <v>STRATTON</v>
          </cell>
          <cell r="G650">
            <v>242634</v>
          </cell>
          <cell r="H650">
            <v>344662</v>
          </cell>
          <cell r="I650">
            <v>801500</v>
          </cell>
          <cell r="J650">
            <v>8121325</v>
          </cell>
          <cell r="K650">
            <v>1950018</v>
          </cell>
          <cell r="L650">
            <v>0</v>
          </cell>
          <cell r="M650">
            <v>0</v>
          </cell>
          <cell r="N650">
            <v>19305</v>
          </cell>
          <cell r="O650">
            <v>0</v>
          </cell>
          <cell r="P650">
            <v>1000</v>
          </cell>
          <cell r="Q650">
            <v>0</v>
          </cell>
          <cell r="R650">
            <v>11480444</v>
          </cell>
        </row>
        <row r="651">
          <cell r="B651">
            <v>44</v>
          </cell>
          <cell r="C651" t="str">
            <v>HITCHCOCK</v>
          </cell>
          <cell r="D651" t="str">
            <v>CITY OR VILLAGE</v>
          </cell>
          <cell r="E651">
            <v>560</v>
          </cell>
          <cell r="F651" t="str">
            <v>TRENTON</v>
          </cell>
          <cell r="G651">
            <v>677788</v>
          </cell>
          <cell r="H651">
            <v>520694</v>
          </cell>
          <cell r="I651">
            <v>955344</v>
          </cell>
          <cell r="J651">
            <v>9972335</v>
          </cell>
          <cell r="K651">
            <v>2528450</v>
          </cell>
          <cell r="L651">
            <v>0</v>
          </cell>
          <cell r="M651">
            <v>0</v>
          </cell>
          <cell r="N651">
            <v>15645</v>
          </cell>
          <cell r="O651">
            <v>0</v>
          </cell>
          <cell r="P651">
            <v>68845</v>
          </cell>
          <cell r="Q651">
            <v>0</v>
          </cell>
          <cell r="R651">
            <v>14739101</v>
          </cell>
        </row>
        <row r="652">
          <cell r="B652">
            <v>44</v>
          </cell>
          <cell r="C652" t="str">
            <v>HITCHCOCK</v>
          </cell>
          <cell r="D652" t="str">
            <v>CITY OR VILLAGE</v>
          </cell>
        </row>
        <row r="653">
          <cell r="B653">
            <v>44</v>
          </cell>
          <cell r="C653" t="str">
            <v>HITCHCOCK</v>
          </cell>
          <cell r="D653" t="str">
            <v>CITY OR VILLAGE</v>
          </cell>
        </row>
        <row r="654">
          <cell r="B654">
            <v>44</v>
          </cell>
          <cell r="C654" t="str">
            <v>HITCHCOCK</v>
          </cell>
          <cell r="D654" t="str">
            <v>CITY OR VILLAGE</v>
          </cell>
        </row>
        <row r="655">
          <cell r="B655">
            <v>44</v>
          </cell>
          <cell r="C655" t="str">
            <v>HITCHCOCK</v>
          </cell>
          <cell r="D655" t="str">
            <v>CITY OR VILLAGE</v>
          </cell>
        </row>
        <row r="656">
          <cell r="B656">
            <v>44</v>
          </cell>
          <cell r="C656" t="str">
            <v>HITCHCOCK</v>
          </cell>
          <cell r="D656" t="str">
            <v>CITY OR VILLAGE</v>
          </cell>
        </row>
        <row r="657">
          <cell r="B657">
            <v>44</v>
          </cell>
          <cell r="C657" t="str">
            <v>HITCHCOCK</v>
          </cell>
          <cell r="D657" t="str">
            <v>CITY OR VILLAGE</v>
          </cell>
        </row>
        <row r="658">
          <cell r="B658">
            <v>44</v>
          </cell>
          <cell r="C658" t="str">
            <v>HITCHCOCK</v>
          </cell>
          <cell r="D658" t="str">
            <v>CITY OR VILLAGE</v>
          </cell>
        </row>
        <row r="659">
          <cell r="B659">
            <v>44</v>
          </cell>
          <cell r="C659" t="str">
            <v>HITCHCOCK</v>
          </cell>
          <cell r="D659" t="str">
            <v>CITY OR VILLAGE</v>
          </cell>
        </row>
        <row r="660">
          <cell r="B660">
            <v>44</v>
          </cell>
          <cell r="C660" t="str">
            <v>HITCHCOCK</v>
          </cell>
          <cell r="D660" t="str">
            <v>CITY OR VILLAGE</v>
          </cell>
        </row>
        <row r="661">
          <cell r="B661">
            <v>44</v>
          </cell>
          <cell r="C661" t="str">
            <v>HITCHCOCK</v>
          </cell>
          <cell r="D661" t="str">
            <v>CITY OR VILLAGE</v>
          </cell>
        </row>
        <row r="662">
          <cell r="B662">
            <v>44</v>
          </cell>
          <cell r="C662" t="str">
            <v>HITCHCOCK</v>
          </cell>
          <cell r="D662" t="str">
            <v>CITY OR VILLAGE</v>
          </cell>
        </row>
        <row r="663">
          <cell r="B663">
            <v>45</v>
          </cell>
          <cell r="C663" t="str">
            <v>HOLT</v>
          </cell>
          <cell r="D663" t="str">
            <v>CITY OR VILLAGE</v>
          </cell>
          <cell r="E663">
            <v>1245</v>
          </cell>
          <cell r="F663" t="str">
            <v>ATKINSON</v>
          </cell>
          <cell r="G663">
            <v>11564760</v>
          </cell>
          <cell r="H663">
            <v>1290817</v>
          </cell>
          <cell r="I663">
            <v>462481</v>
          </cell>
          <cell r="J663">
            <v>41868014</v>
          </cell>
          <cell r="K663">
            <v>16281439</v>
          </cell>
          <cell r="L663">
            <v>101440</v>
          </cell>
          <cell r="M663">
            <v>0</v>
          </cell>
          <cell r="N663">
            <v>23739</v>
          </cell>
          <cell r="O663">
            <v>0</v>
          </cell>
          <cell r="P663">
            <v>0</v>
          </cell>
          <cell r="Q663">
            <v>0</v>
          </cell>
          <cell r="R663">
            <v>71592690</v>
          </cell>
        </row>
        <row r="664">
          <cell r="B664">
            <v>45</v>
          </cell>
          <cell r="C664" t="str">
            <v>HOLT</v>
          </cell>
          <cell r="D664" t="str">
            <v>CITY OR VILLAGE</v>
          </cell>
          <cell r="E664">
            <v>268</v>
          </cell>
          <cell r="F664" t="str">
            <v>CHAMBERS</v>
          </cell>
          <cell r="G664">
            <v>147870</v>
          </cell>
          <cell r="H664">
            <v>366248</v>
          </cell>
          <cell r="I664">
            <v>74030</v>
          </cell>
          <cell r="J664">
            <v>5486561</v>
          </cell>
          <cell r="K664">
            <v>992938</v>
          </cell>
          <cell r="L664">
            <v>0</v>
          </cell>
          <cell r="M664">
            <v>0</v>
          </cell>
          <cell r="N664">
            <v>503906</v>
          </cell>
          <cell r="O664">
            <v>14550</v>
          </cell>
          <cell r="P664">
            <v>11508</v>
          </cell>
          <cell r="Q664">
            <v>0</v>
          </cell>
          <cell r="R664">
            <v>7597611</v>
          </cell>
        </row>
        <row r="665">
          <cell r="B665">
            <v>45</v>
          </cell>
          <cell r="C665" t="str">
            <v>HOLT</v>
          </cell>
          <cell r="D665" t="str">
            <v>CITY OR VILLAGE</v>
          </cell>
          <cell r="E665">
            <v>48</v>
          </cell>
          <cell r="F665" t="str">
            <v>EMMET</v>
          </cell>
          <cell r="G665">
            <v>235161</v>
          </cell>
          <cell r="H665">
            <v>459</v>
          </cell>
          <cell r="I665">
            <v>207</v>
          </cell>
          <cell r="J665">
            <v>686853</v>
          </cell>
          <cell r="K665">
            <v>450488</v>
          </cell>
          <cell r="L665">
            <v>0</v>
          </cell>
          <cell r="M665">
            <v>0</v>
          </cell>
          <cell r="N665">
            <v>121929</v>
          </cell>
          <cell r="O665">
            <v>81691</v>
          </cell>
          <cell r="P665">
            <v>7250</v>
          </cell>
          <cell r="Q665">
            <v>0</v>
          </cell>
          <cell r="R665">
            <v>1584038</v>
          </cell>
        </row>
        <row r="666">
          <cell r="B666">
            <v>45</v>
          </cell>
          <cell r="C666" t="str">
            <v>HOLT</v>
          </cell>
          <cell r="D666" t="str">
            <v>CITY OR VILLAGE</v>
          </cell>
          <cell r="E666">
            <v>387</v>
          </cell>
          <cell r="F666" t="str">
            <v>EWING</v>
          </cell>
          <cell r="G666">
            <v>283312</v>
          </cell>
          <cell r="H666">
            <v>224496</v>
          </cell>
          <cell r="I666">
            <v>19807</v>
          </cell>
          <cell r="J666">
            <v>8274942</v>
          </cell>
          <cell r="K666">
            <v>1773258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10575815</v>
          </cell>
        </row>
        <row r="667">
          <cell r="B667">
            <v>45</v>
          </cell>
          <cell r="C667" t="str">
            <v>HOLT</v>
          </cell>
          <cell r="D667" t="str">
            <v>CITY OR VILLAGE</v>
          </cell>
          <cell r="E667">
            <v>129</v>
          </cell>
          <cell r="F667" t="str">
            <v>INMAN</v>
          </cell>
          <cell r="G667">
            <v>60145</v>
          </cell>
          <cell r="H667">
            <v>118667</v>
          </cell>
          <cell r="I667">
            <v>7265</v>
          </cell>
          <cell r="J667">
            <v>1411677</v>
          </cell>
          <cell r="K667">
            <v>138284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1736038</v>
          </cell>
        </row>
        <row r="668">
          <cell r="B668">
            <v>45</v>
          </cell>
          <cell r="C668" t="str">
            <v>HOLT</v>
          </cell>
          <cell r="D668" t="str">
            <v>CITY OR VILLAGE</v>
          </cell>
          <cell r="E668">
            <v>3705</v>
          </cell>
          <cell r="F668" t="str">
            <v>O'NEILL</v>
          </cell>
          <cell r="G668">
            <v>6961734</v>
          </cell>
          <cell r="H668">
            <v>1455173</v>
          </cell>
          <cell r="I668">
            <v>901588</v>
          </cell>
          <cell r="J668">
            <v>127210882</v>
          </cell>
          <cell r="K668">
            <v>41918688</v>
          </cell>
          <cell r="L668">
            <v>0</v>
          </cell>
          <cell r="M668">
            <v>0</v>
          </cell>
          <cell r="N668">
            <v>2703</v>
          </cell>
          <cell r="O668">
            <v>0</v>
          </cell>
          <cell r="P668">
            <v>25503</v>
          </cell>
          <cell r="Q668">
            <v>0</v>
          </cell>
          <cell r="R668">
            <v>178476271</v>
          </cell>
        </row>
        <row r="669">
          <cell r="B669">
            <v>45</v>
          </cell>
          <cell r="C669" t="str">
            <v>HOLT</v>
          </cell>
          <cell r="D669" t="str">
            <v>CITY OR VILLAGE</v>
          </cell>
          <cell r="E669">
            <v>166</v>
          </cell>
          <cell r="F669" t="str">
            <v>PAGE</v>
          </cell>
          <cell r="G669">
            <v>76716</v>
          </cell>
          <cell r="H669">
            <v>152673</v>
          </cell>
          <cell r="I669">
            <v>267809</v>
          </cell>
          <cell r="J669">
            <v>4117629</v>
          </cell>
          <cell r="K669">
            <v>683859</v>
          </cell>
          <cell r="L669">
            <v>0</v>
          </cell>
          <cell r="M669">
            <v>0</v>
          </cell>
          <cell r="N669">
            <v>2934</v>
          </cell>
          <cell r="O669">
            <v>0</v>
          </cell>
          <cell r="P669">
            <v>0</v>
          </cell>
          <cell r="Q669">
            <v>0</v>
          </cell>
          <cell r="R669">
            <v>5301620</v>
          </cell>
        </row>
        <row r="670">
          <cell r="B670">
            <v>45</v>
          </cell>
          <cell r="C670" t="str">
            <v>HOLT</v>
          </cell>
          <cell r="D670" t="str">
            <v>CITY OR VILLAGE</v>
          </cell>
          <cell r="E670">
            <v>590</v>
          </cell>
          <cell r="F670" t="str">
            <v>STUART</v>
          </cell>
          <cell r="G670">
            <v>4812047</v>
          </cell>
          <cell r="H670">
            <v>22285</v>
          </cell>
          <cell r="I670">
            <v>2294</v>
          </cell>
          <cell r="J670">
            <v>20796443</v>
          </cell>
          <cell r="K670">
            <v>6127800</v>
          </cell>
          <cell r="L670">
            <v>0</v>
          </cell>
          <cell r="M670">
            <v>0</v>
          </cell>
          <cell r="N670">
            <v>625799</v>
          </cell>
          <cell r="O670">
            <v>259043</v>
          </cell>
          <cell r="P670">
            <v>333104</v>
          </cell>
          <cell r="Q670">
            <v>0</v>
          </cell>
          <cell r="R670">
            <v>32978815</v>
          </cell>
        </row>
        <row r="671">
          <cell r="B671">
            <v>45</v>
          </cell>
          <cell r="C671" t="str">
            <v>HOLT</v>
          </cell>
          <cell r="D671" t="str">
            <v>CITY OR VILLAGE</v>
          </cell>
        </row>
        <row r="672">
          <cell r="B672">
            <v>45</v>
          </cell>
          <cell r="C672" t="str">
            <v>HOLT</v>
          </cell>
          <cell r="D672" t="str">
            <v>CITY OR VILLAGE</v>
          </cell>
        </row>
        <row r="673">
          <cell r="B673">
            <v>45</v>
          </cell>
          <cell r="C673" t="str">
            <v>HOLT</v>
          </cell>
          <cell r="D673" t="str">
            <v>CITY OR VILLAGE</v>
          </cell>
        </row>
        <row r="674">
          <cell r="B674">
            <v>45</v>
          </cell>
          <cell r="C674" t="str">
            <v>HOLT</v>
          </cell>
          <cell r="D674" t="str">
            <v>CITY OR VILLAGE</v>
          </cell>
        </row>
        <row r="675">
          <cell r="B675">
            <v>45</v>
          </cell>
          <cell r="C675" t="str">
            <v>HOLT</v>
          </cell>
          <cell r="D675" t="str">
            <v>CITY OR VILLAGE</v>
          </cell>
        </row>
        <row r="676">
          <cell r="B676">
            <v>45</v>
          </cell>
          <cell r="C676" t="str">
            <v>HOLT</v>
          </cell>
          <cell r="D676" t="str">
            <v>CITY OR VILLAGE</v>
          </cell>
        </row>
        <row r="677">
          <cell r="B677">
            <v>45</v>
          </cell>
          <cell r="C677" t="str">
            <v>HOLT</v>
          </cell>
          <cell r="D677" t="str">
            <v>CITY OR VILLAGE</v>
          </cell>
        </row>
        <row r="678">
          <cell r="B678">
            <v>46</v>
          </cell>
          <cell r="C678" t="str">
            <v>HOOKER</v>
          </cell>
          <cell r="D678" t="str">
            <v>CITY OR VILLAGE</v>
          </cell>
          <cell r="E678">
            <v>509</v>
          </cell>
          <cell r="F678" t="str">
            <v>MULLEN</v>
          </cell>
          <cell r="G678">
            <v>613053</v>
          </cell>
          <cell r="H678">
            <v>491296</v>
          </cell>
          <cell r="I678">
            <v>1339246</v>
          </cell>
          <cell r="J678">
            <v>11479679</v>
          </cell>
          <cell r="K678">
            <v>2120527</v>
          </cell>
          <cell r="L678">
            <v>0</v>
          </cell>
          <cell r="M678">
            <v>0</v>
          </cell>
          <cell r="N678">
            <v>455047</v>
          </cell>
          <cell r="O678">
            <v>416</v>
          </cell>
          <cell r="P678">
            <v>0</v>
          </cell>
          <cell r="Q678">
            <v>0</v>
          </cell>
          <cell r="R678">
            <v>16499264</v>
          </cell>
        </row>
        <row r="679">
          <cell r="B679">
            <v>46</v>
          </cell>
          <cell r="C679" t="str">
            <v>HOOKER</v>
          </cell>
          <cell r="D679" t="str">
            <v>CITY OR VILLAGE</v>
          </cell>
        </row>
        <row r="680">
          <cell r="B680">
            <v>46</v>
          </cell>
          <cell r="C680" t="str">
            <v>HOOKER</v>
          </cell>
          <cell r="D680" t="str">
            <v>CITY OR VILLAGE</v>
          </cell>
        </row>
        <row r="681">
          <cell r="B681">
            <v>46</v>
          </cell>
          <cell r="C681" t="str">
            <v>HOOKER</v>
          </cell>
          <cell r="D681" t="str">
            <v>CITY OR VILLAGE</v>
          </cell>
        </row>
        <row r="682">
          <cell r="B682">
            <v>46</v>
          </cell>
          <cell r="C682" t="str">
            <v>HOOKER</v>
          </cell>
          <cell r="D682" t="str">
            <v>CITY OR VILLAGE</v>
          </cell>
        </row>
        <row r="683">
          <cell r="B683">
            <v>46</v>
          </cell>
          <cell r="C683" t="str">
            <v>HOOKER</v>
          </cell>
          <cell r="D683" t="str">
            <v>CITY OR VILLAGE</v>
          </cell>
        </row>
        <row r="684">
          <cell r="B684">
            <v>46</v>
          </cell>
          <cell r="C684" t="str">
            <v>HOOKER</v>
          </cell>
          <cell r="D684" t="str">
            <v>CITY OR VILLAGE</v>
          </cell>
        </row>
        <row r="685">
          <cell r="B685">
            <v>46</v>
          </cell>
          <cell r="C685" t="str">
            <v>HOOKER</v>
          </cell>
          <cell r="D685" t="str">
            <v>CITY OR VILLAGE</v>
          </cell>
        </row>
        <row r="686">
          <cell r="B686">
            <v>46</v>
          </cell>
          <cell r="C686" t="str">
            <v>HOOKER</v>
          </cell>
          <cell r="D686" t="str">
            <v>CITY OR VILLAGE</v>
          </cell>
        </row>
        <row r="687">
          <cell r="B687">
            <v>46</v>
          </cell>
          <cell r="C687" t="str">
            <v>HOOKER</v>
          </cell>
          <cell r="D687" t="str">
            <v>CITY OR VILLAGE</v>
          </cell>
        </row>
        <row r="688">
          <cell r="B688">
            <v>46</v>
          </cell>
          <cell r="C688" t="str">
            <v>HOOKER</v>
          </cell>
          <cell r="D688" t="str">
            <v>CITY OR VILLAGE</v>
          </cell>
        </row>
        <row r="689">
          <cell r="B689">
            <v>46</v>
          </cell>
          <cell r="C689" t="str">
            <v>HOOKER</v>
          </cell>
          <cell r="D689" t="str">
            <v>CITY OR VILLAGE</v>
          </cell>
        </row>
        <row r="690">
          <cell r="B690">
            <v>46</v>
          </cell>
          <cell r="C690" t="str">
            <v>HOOKER</v>
          </cell>
          <cell r="D690" t="str">
            <v>CITY OR VILLAGE</v>
          </cell>
        </row>
        <row r="691">
          <cell r="B691">
            <v>46</v>
          </cell>
          <cell r="C691" t="str">
            <v>HOOKER</v>
          </cell>
          <cell r="D691" t="str">
            <v>CITY OR VILLAGE</v>
          </cell>
        </row>
        <row r="692">
          <cell r="B692">
            <v>46</v>
          </cell>
          <cell r="C692" t="str">
            <v>HOOKER</v>
          </cell>
          <cell r="D692" t="str">
            <v>CITY OR VILLAGE</v>
          </cell>
        </row>
        <row r="693">
          <cell r="B693">
            <v>47</v>
          </cell>
          <cell r="C693" t="str">
            <v>HOWARD</v>
          </cell>
          <cell r="D693" t="str">
            <v>CITY OR VILLAGE</v>
          </cell>
          <cell r="E693">
            <v>189</v>
          </cell>
          <cell r="F693" t="str">
            <v>BOELUS</v>
          </cell>
          <cell r="G693">
            <v>273073</v>
          </cell>
          <cell r="H693">
            <v>101299</v>
          </cell>
          <cell r="I693">
            <v>5413</v>
          </cell>
          <cell r="J693">
            <v>4359107</v>
          </cell>
          <cell r="K693">
            <v>951445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5690337</v>
          </cell>
        </row>
        <row r="694">
          <cell r="B694">
            <v>47</v>
          </cell>
          <cell r="C694" t="str">
            <v>HOWARD</v>
          </cell>
          <cell r="D694" t="str">
            <v>CITY OR VILLAGE</v>
          </cell>
          <cell r="E694">
            <v>46</v>
          </cell>
          <cell r="F694" t="str">
            <v>COTESFIELD</v>
          </cell>
          <cell r="G694">
            <v>19069</v>
          </cell>
          <cell r="H694">
            <v>165054</v>
          </cell>
          <cell r="I694">
            <v>571354</v>
          </cell>
          <cell r="J694">
            <v>851834</v>
          </cell>
          <cell r="K694">
            <v>38518</v>
          </cell>
          <cell r="L694">
            <v>0</v>
          </cell>
          <cell r="M694">
            <v>0</v>
          </cell>
          <cell r="N694">
            <v>419864</v>
          </cell>
          <cell r="O694">
            <v>44165</v>
          </cell>
          <cell r="P694">
            <v>18534</v>
          </cell>
          <cell r="Q694">
            <v>0</v>
          </cell>
          <cell r="R694">
            <v>2128392</v>
          </cell>
        </row>
        <row r="695">
          <cell r="B695">
            <v>47</v>
          </cell>
          <cell r="C695" t="str">
            <v>HOWARD</v>
          </cell>
          <cell r="D695" t="str">
            <v>CITY OR VILLAGE</v>
          </cell>
          <cell r="E695">
            <v>32</v>
          </cell>
          <cell r="F695" t="str">
            <v>CUSHING</v>
          </cell>
          <cell r="G695">
            <v>301</v>
          </cell>
          <cell r="H695">
            <v>307</v>
          </cell>
          <cell r="I695">
            <v>139</v>
          </cell>
          <cell r="J695">
            <v>675239</v>
          </cell>
          <cell r="K695">
            <v>24671</v>
          </cell>
          <cell r="L695">
            <v>0</v>
          </cell>
          <cell r="M695">
            <v>0</v>
          </cell>
          <cell r="N695">
            <v>390177</v>
          </cell>
          <cell r="O695">
            <v>0</v>
          </cell>
          <cell r="P695">
            <v>0</v>
          </cell>
          <cell r="Q695">
            <v>0</v>
          </cell>
          <cell r="R695">
            <v>1090834</v>
          </cell>
        </row>
        <row r="696">
          <cell r="B696">
            <v>47</v>
          </cell>
          <cell r="C696" t="str">
            <v>HOWARD</v>
          </cell>
          <cell r="D696" t="str">
            <v>CITY OR VILLAGE</v>
          </cell>
          <cell r="E696">
            <v>303</v>
          </cell>
          <cell r="F696" t="str">
            <v>DANNEBROG</v>
          </cell>
          <cell r="G696">
            <v>331826</v>
          </cell>
          <cell r="H696">
            <v>254571</v>
          </cell>
          <cell r="I696">
            <v>17996</v>
          </cell>
          <cell r="J696">
            <v>8100149</v>
          </cell>
          <cell r="K696">
            <v>1481903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10186445</v>
          </cell>
        </row>
        <row r="697">
          <cell r="B697">
            <v>47</v>
          </cell>
          <cell r="C697" t="str">
            <v>HOWARD</v>
          </cell>
          <cell r="D697" t="str">
            <v>CITY OR VILLAGE</v>
          </cell>
          <cell r="E697">
            <v>215</v>
          </cell>
          <cell r="F697" t="str">
            <v>ELBA</v>
          </cell>
          <cell r="G697">
            <v>252159</v>
          </cell>
          <cell r="H697">
            <v>189926</v>
          </cell>
          <cell r="I697">
            <v>393872</v>
          </cell>
          <cell r="J697">
            <v>5112780</v>
          </cell>
          <cell r="K697">
            <v>1027974</v>
          </cell>
          <cell r="L697">
            <v>0</v>
          </cell>
          <cell r="M697">
            <v>0</v>
          </cell>
          <cell r="N697">
            <v>222058</v>
          </cell>
          <cell r="O697">
            <v>0</v>
          </cell>
          <cell r="P697">
            <v>13300</v>
          </cell>
          <cell r="Q697">
            <v>0</v>
          </cell>
          <cell r="R697">
            <v>7212069</v>
          </cell>
        </row>
        <row r="698">
          <cell r="B698">
            <v>47</v>
          </cell>
          <cell r="C698" t="str">
            <v>HOWARD</v>
          </cell>
          <cell r="D698" t="str">
            <v>CITY OR VILLAGE</v>
          </cell>
          <cell r="E698">
            <v>122</v>
          </cell>
          <cell r="F698" t="str">
            <v>FARWELL</v>
          </cell>
          <cell r="G698">
            <v>430476</v>
          </cell>
          <cell r="H698">
            <v>50137</v>
          </cell>
          <cell r="I698">
            <v>22602</v>
          </cell>
          <cell r="J698">
            <v>3000236</v>
          </cell>
          <cell r="K698">
            <v>1349564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4853015</v>
          </cell>
        </row>
        <row r="699">
          <cell r="B699">
            <v>47</v>
          </cell>
          <cell r="C699" t="str">
            <v>HOWARD</v>
          </cell>
          <cell r="D699" t="str">
            <v>CITY OR VILLAGE</v>
          </cell>
          <cell r="E699">
            <v>2299</v>
          </cell>
          <cell r="F699" t="str">
            <v>ST PAUL</v>
          </cell>
          <cell r="G699">
            <v>2473887</v>
          </cell>
          <cell r="H699">
            <v>1265691</v>
          </cell>
          <cell r="I699">
            <v>1472252</v>
          </cell>
          <cell r="J699">
            <v>91527269</v>
          </cell>
          <cell r="K699">
            <v>29570757</v>
          </cell>
          <cell r="L699">
            <v>0</v>
          </cell>
          <cell r="M699">
            <v>0</v>
          </cell>
          <cell r="N699">
            <v>18400</v>
          </cell>
          <cell r="O699">
            <v>0</v>
          </cell>
          <cell r="P699">
            <v>0</v>
          </cell>
          <cell r="Q699">
            <v>0</v>
          </cell>
          <cell r="R699">
            <v>126328256</v>
          </cell>
        </row>
        <row r="700">
          <cell r="B700">
            <v>47</v>
          </cell>
          <cell r="C700" t="str">
            <v>HOWARD</v>
          </cell>
          <cell r="D700" t="str">
            <v>CITY OR VILLAGE</v>
          </cell>
        </row>
        <row r="701">
          <cell r="B701">
            <v>47</v>
          </cell>
          <cell r="C701" t="str">
            <v>HOWARD</v>
          </cell>
          <cell r="D701" t="str">
            <v>CITY OR VILLAGE</v>
          </cell>
        </row>
        <row r="702">
          <cell r="B702">
            <v>47</v>
          </cell>
          <cell r="C702" t="str">
            <v>HOWARD</v>
          </cell>
          <cell r="D702" t="str">
            <v>CITY OR VILLAGE</v>
          </cell>
        </row>
        <row r="703">
          <cell r="B703">
            <v>47</v>
          </cell>
          <cell r="C703" t="str">
            <v>HOWARD</v>
          </cell>
          <cell r="D703" t="str">
            <v>CITY OR VILLAGE</v>
          </cell>
        </row>
        <row r="704">
          <cell r="B704">
            <v>47</v>
          </cell>
          <cell r="C704" t="str">
            <v>HOWARD</v>
          </cell>
          <cell r="D704" t="str">
            <v>CITY OR VILLAGE</v>
          </cell>
        </row>
        <row r="705">
          <cell r="B705">
            <v>47</v>
          </cell>
          <cell r="C705" t="str">
            <v>HOWARD</v>
          </cell>
          <cell r="D705" t="str">
            <v>CITY OR VILLAGE</v>
          </cell>
        </row>
        <row r="706">
          <cell r="B706">
            <v>47</v>
          </cell>
          <cell r="C706" t="str">
            <v>HOWARD</v>
          </cell>
          <cell r="D706" t="str">
            <v>CITY OR VILLAGE</v>
          </cell>
        </row>
        <row r="707">
          <cell r="B707">
            <v>47</v>
          </cell>
          <cell r="C707" t="str">
            <v>HOWARD</v>
          </cell>
          <cell r="D707" t="str">
            <v>CITY OR VILLAGE</v>
          </cell>
        </row>
        <row r="708">
          <cell r="B708">
            <v>48</v>
          </cell>
          <cell r="C708" t="str">
            <v>JEFFERSON</v>
          </cell>
          <cell r="D708" t="str">
            <v>CITY OR VILLAGE</v>
          </cell>
          <cell r="E708">
            <v>166</v>
          </cell>
          <cell r="F708" t="str">
            <v>DAYKIN</v>
          </cell>
          <cell r="G708">
            <v>350977</v>
          </cell>
          <cell r="H708">
            <v>213121</v>
          </cell>
          <cell r="I708">
            <v>49258</v>
          </cell>
          <cell r="J708">
            <v>4742768</v>
          </cell>
          <cell r="K708">
            <v>5553625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10909749</v>
          </cell>
        </row>
        <row r="709">
          <cell r="B709">
            <v>48</v>
          </cell>
          <cell r="C709" t="str">
            <v>JEFFERSON</v>
          </cell>
          <cell r="D709" t="str">
            <v>CITY OR VILLAGE</v>
          </cell>
          <cell r="E709">
            <v>260</v>
          </cell>
          <cell r="F709" t="str">
            <v>DILLER</v>
          </cell>
          <cell r="G709">
            <v>3281338</v>
          </cell>
          <cell r="H709">
            <v>1063570</v>
          </cell>
          <cell r="I709">
            <v>31900</v>
          </cell>
          <cell r="J709">
            <v>6877410</v>
          </cell>
          <cell r="K709">
            <v>1788732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13042950</v>
          </cell>
        </row>
        <row r="710">
          <cell r="B710">
            <v>48</v>
          </cell>
          <cell r="C710" t="str">
            <v>JEFFERSON</v>
          </cell>
          <cell r="D710" t="str">
            <v>CITY OR VILLAGE</v>
          </cell>
          <cell r="E710">
            <v>132</v>
          </cell>
          <cell r="F710" t="str">
            <v>ENDICOTT</v>
          </cell>
          <cell r="G710">
            <v>91590</v>
          </cell>
          <cell r="H710">
            <v>583168</v>
          </cell>
          <cell r="I710">
            <v>2402572</v>
          </cell>
          <cell r="J710">
            <v>3288374</v>
          </cell>
          <cell r="K710">
            <v>80371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6446075</v>
          </cell>
        </row>
        <row r="711">
          <cell r="B711">
            <v>48</v>
          </cell>
          <cell r="C711" t="str">
            <v>JEFFERSON</v>
          </cell>
          <cell r="D711" t="str">
            <v>CITY OR VILLAGE</v>
          </cell>
          <cell r="E711">
            <v>3942</v>
          </cell>
          <cell r="F711" t="str">
            <v>FAIRBURY</v>
          </cell>
          <cell r="G711">
            <v>10309835</v>
          </cell>
          <cell r="H711">
            <v>2332609</v>
          </cell>
          <cell r="I711">
            <v>3040778</v>
          </cell>
          <cell r="J711">
            <v>80513260</v>
          </cell>
          <cell r="K711">
            <v>29909222</v>
          </cell>
          <cell r="L711">
            <v>1801281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127906985</v>
          </cell>
        </row>
        <row r="712">
          <cell r="B712">
            <v>48</v>
          </cell>
          <cell r="C712" t="str">
            <v>JEFFERSON</v>
          </cell>
          <cell r="D712" t="str">
            <v>CITY OR VILLAGE</v>
          </cell>
          <cell r="E712">
            <v>49</v>
          </cell>
          <cell r="F712" t="str">
            <v>HARBINE</v>
          </cell>
          <cell r="G712">
            <v>508079</v>
          </cell>
          <cell r="H712">
            <v>115084</v>
          </cell>
          <cell r="I712">
            <v>3452</v>
          </cell>
          <cell r="J712">
            <v>1199013</v>
          </cell>
          <cell r="K712">
            <v>183439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2009067</v>
          </cell>
        </row>
        <row r="713">
          <cell r="B713">
            <v>48</v>
          </cell>
          <cell r="C713" t="str">
            <v>JEFFERSON</v>
          </cell>
          <cell r="D713" t="str">
            <v>CITY OR VILLAGE</v>
          </cell>
          <cell r="E713">
            <v>118</v>
          </cell>
          <cell r="F713" t="str">
            <v>JANSEN</v>
          </cell>
          <cell r="G713">
            <v>167214</v>
          </cell>
          <cell r="H713">
            <v>124807</v>
          </cell>
          <cell r="I713">
            <v>236993</v>
          </cell>
          <cell r="J713">
            <v>2291404</v>
          </cell>
          <cell r="K713">
            <v>14504157</v>
          </cell>
          <cell r="L713">
            <v>0</v>
          </cell>
          <cell r="M713">
            <v>0</v>
          </cell>
          <cell r="N713">
            <v>130045</v>
          </cell>
          <cell r="O713">
            <v>0</v>
          </cell>
          <cell r="P713">
            <v>0</v>
          </cell>
          <cell r="Q713">
            <v>0</v>
          </cell>
          <cell r="R713">
            <v>17454620</v>
          </cell>
        </row>
        <row r="714">
          <cell r="B714">
            <v>48</v>
          </cell>
          <cell r="C714" t="str">
            <v>JEFFERSON</v>
          </cell>
          <cell r="D714" t="str">
            <v>CITY OR VILLAGE</v>
          </cell>
          <cell r="E714">
            <v>409</v>
          </cell>
          <cell r="F714" t="str">
            <v>PLYMOUTH</v>
          </cell>
          <cell r="G714">
            <v>897706</v>
          </cell>
          <cell r="H714">
            <v>318140</v>
          </cell>
          <cell r="I714">
            <v>525281</v>
          </cell>
          <cell r="J714">
            <v>13182660</v>
          </cell>
          <cell r="K714">
            <v>10489363</v>
          </cell>
          <cell r="L714">
            <v>585907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25999057</v>
          </cell>
        </row>
        <row r="715">
          <cell r="B715">
            <v>48</v>
          </cell>
          <cell r="C715" t="str">
            <v>JEFFERSON</v>
          </cell>
          <cell r="D715" t="str">
            <v>CITY OR VILLAGE</v>
          </cell>
          <cell r="E715">
            <v>69</v>
          </cell>
          <cell r="F715" t="str">
            <v>REYNOLDS</v>
          </cell>
          <cell r="G715">
            <v>172575</v>
          </cell>
          <cell r="H715">
            <v>55774</v>
          </cell>
          <cell r="I715">
            <v>3476</v>
          </cell>
          <cell r="J715">
            <v>1157928</v>
          </cell>
          <cell r="K715">
            <v>1335851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2725604</v>
          </cell>
        </row>
        <row r="716">
          <cell r="B716">
            <v>48</v>
          </cell>
          <cell r="C716" t="str">
            <v>JEFFERSON</v>
          </cell>
          <cell r="D716" t="str">
            <v>CITY OR VILLAGE</v>
          </cell>
          <cell r="E716">
            <v>61</v>
          </cell>
          <cell r="F716" t="str">
            <v>STEELE CITY</v>
          </cell>
          <cell r="G716">
            <v>33983</v>
          </cell>
          <cell r="H716">
            <v>299120</v>
          </cell>
          <cell r="I716">
            <v>1097414</v>
          </cell>
          <cell r="J716">
            <v>1121718</v>
          </cell>
          <cell r="K716">
            <v>46360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198</v>
          </cell>
          <cell r="R716">
            <v>2598793</v>
          </cell>
        </row>
        <row r="717">
          <cell r="B717">
            <v>48</v>
          </cell>
          <cell r="C717" t="str">
            <v>JEFFERSON</v>
          </cell>
          <cell r="D717" t="str">
            <v>CITY OR VILLAGE</v>
          </cell>
        </row>
        <row r="718">
          <cell r="B718">
            <v>48</v>
          </cell>
          <cell r="C718" t="str">
            <v>JEFFERSON</v>
          </cell>
          <cell r="D718" t="str">
            <v>CITY OR VILLAGE</v>
          </cell>
        </row>
        <row r="719">
          <cell r="B719">
            <v>48</v>
          </cell>
          <cell r="C719" t="str">
            <v>JEFFERSON</v>
          </cell>
          <cell r="D719" t="str">
            <v>CITY OR VILLAGE</v>
          </cell>
        </row>
        <row r="720">
          <cell r="B720">
            <v>48</v>
          </cell>
          <cell r="C720" t="str">
            <v>JEFFERSON</v>
          </cell>
          <cell r="D720" t="str">
            <v>CITY OR VILLAGE</v>
          </cell>
        </row>
        <row r="721">
          <cell r="B721">
            <v>48</v>
          </cell>
          <cell r="C721" t="str">
            <v>JEFFERSON</v>
          </cell>
          <cell r="D721" t="str">
            <v>CITY OR VILLAGE</v>
          </cell>
        </row>
        <row r="722">
          <cell r="B722">
            <v>48</v>
          </cell>
          <cell r="C722" t="str">
            <v>JEFFERSON</v>
          </cell>
          <cell r="D722" t="str">
            <v>CITY OR VILLAGE</v>
          </cell>
        </row>
        <row r="723">
          <cell r="B723">
            <v>49</v>
          </cell>
          <cell r="C723" t="str">
            <v>JOHNSON</v>
          </cell>
          <cell r="D723" t="str">
            <v>CITY OR VILLAGE</v>
          </cell>
          <cell r="E723">
            <v>321</v>
          </cell>
          <cell r="F723" t="str">
            <v>COOK</v>
          </cell>
          <cell r="G723">
            <v>90883</v>
          </cell>
          <cell r="H723">
            <v>62150</v>
          </cell>
          <cell r="I723">
            <v>3502</v>
          </cell>
          <cell r="J723">
            <v>6608472</v>
          </cell>
          <cell r="K723">
            <v>583530</v>
          </cell>
          <cell r="L723">
            <v>0</v>
          </cell>
          <cell r="M723">
            <v>0</v>
          </cell>
          <cell r="N723">
            <v>11938</v>
          </cell>
          <cell r="O723">
            <v>0</v>
          </cell>
          <cell r="P723">
            <v>0</v>
          </cell>
          <cell r="Q723">
            <v>0</v>
          </cell>
          <cell r="R723">
            <v>7360475</v>
          </cell>
        </row>
        <row r="724">
          <cell r="B724">
            <v>49</v>
          </cell>
          <cell r="C724" t="str">
            <v>JOHNSON</v>
          </cell>
          <cell r="D724" t="str">
            <v>CITY OR VILLAGE</v>
          </cell>
          <cell r="E724">
            <v>38</v>
          </cell>
          <cell r="F724" t="str">
            <v>CRAB ORCHARD</v>
          </cell>
          <cell r="G724">
            <v>17425</v>
          </cell>
          <cell r="H724">
            <v>36044</v>
          </cell>
          <cell r="I724">
            <v>2031</v>
          </cell>
          <cell r="J724">
            <v>538343</v>
          </cell>
          <cell r="K724">
            <v>7295</v>
          </cell>
          <cell r="L724">
            <v>0</v>
          </cell>
          <cell r="M724">
            <v>0</v>
          </cell>
          <cell r="N724">
            <v>72018</v>
          </cell>
          <cell r="O724">
            <v>0</v>
          </cell>
          <cell r="P724">
            <v>0</v>
          </cell>
          <cell r="Q724">
            <v>0</v>
          </cell>
          <cell r="R724">
            <v>673156</v>
          </cell>
        </row>
        <row r="725">
          <cell r="B725">
            <v>49</v>
          </cell>
          <cell r="C725" t="str">
            <v>JOHNSON</v>
          </cell>
          <cell r="D725" t="str">
            <v>CITY OR VILLAGE</v>
          </cell>
          <cell r="E725">
            <v>98</v>
          </cell>
          <cell r="F725" t="str">
            <v>ELK CREEK</v>
          </cell>
          <cell r="G725">
            <v>624412</v>
          </cell>
          <cell r="H725">
            <v>163421</v>
          </cell>
          <cell r="I725">
            <v>496386</v>
          </cell>
          <cell r="J725">
            <v>1154654</v>
          </cell>
          <cell r="K725">
            <v>505610</v>
          </cell>
          <cell r="L725">
            <v>0</v>
          </cell>
          <cell r="M725">
            <v>0</v>
          </cell>
          <cell r="N725">
            <v>55060</v>
          </cell>
          <cell r="O725">
            <v>0</v>
          </cell>
          <cell r="P725">
            <v>0</v>
          </cell>
          <cell r="Q725">
            <v>0</v>
          </cell>
          <cell r="R725">
            <v>2999543</v>
          </cell>
        </row>
        <row r="726">
          <cell r="B726">
            <v>49</v>
          </cell>
          <cell r="C726" t="str">
            <v>JOHNSON</v>
          </cell>
          <cell r="D726" t="str">
            <v>CITY OR VILLAGE</v>
          </cell>
          <cell r="E726">
            <v>476</v>
          </cell>
          <cell r="F726" t="str">
            <v>STERLING</v>
          </cell>
          <cell r="G726">
            <v>753509</v>
          </cell>
          <cell r="H726">
            <v>639030</v>
          </cell>
          <cell r="I726">
            <v>1102048</v>
          </cell>
          <cell r="J726">
            <v>14803922</v>
          </cell>
          <cell r="K726">
            <v>2887011</v>
          </cell>
          <cell r="L726">
            <v>0</v>
          </cell>
          <cell r="M726">
            <v>0</v>
          </cell>
          <cell r="N726">
            <v>55385</v>
          </cell>
          <cell r="O726">
            <v>0</v>
          </cell>
          <cell r="P726">
            <v>0</v>
          </cell>
          <cell r="Q726">
            <v>0</v>
          </cell>
          <cell r="R726">
            <v>20240905</v>
          </cell>
        </row>
        <row r="727">
          <cell r="B727">
            <v>49</v>
          </cell>
          <cell r="C727" t="str">
            <v>JOHNSON</v>
          </cell>
          <cell r="D727" t="str">
            <v>CITY OR VILLAGE</v>
          </cell>
          <cell r="E727">
            <v>1680</v>
          </cell>
          <cell r="F727" t="str">
            <v>TECUMSEH</v>
          </cell>
          <cell r="G727">
            <v>10043308</v>
          </cell>
          <cell r="H727">
            <v>1253208</v>
          </cell>
          <cell r="I727">
            <v>1713813</v>
          </cell>
          <cell r="J727">
            <v>40711547</v>
          </cell>
          <cell r="K727">
            <v>13053793</v>
          </cell>
          <cell r="L727">
            <v>4488698</v>
          </cell>
          <cell r="M727">
            <v>0</v>
          </cell>
          <cell r="N727">
            <v>318816</v>
          </cell>
          <cell r="O727">
            <v>0</v>
          </cell>
          <cell r="P727">
            <v>11191</v>
          </cell>
          <cell r="Q727">
            <v>0</v>
          </cell>
          <cell r="R727">
            <v>71594374</v>
          </cell>
        </row>
        <row r="728">
          <cell r="B728">
            <v>49</v>
          </cell>
          <cell r="C728" t="str">
            <v>JOHNSON</v>
          </cell>
          <cell r="D728" t="str">
            <v>CITY OR VILLAGE</v>
          </cell>
        </row>
        <row r="729">
          <cell r="B729">
            <v>49</v>
          </cell>
          <cell r="C729" t="str">
            <v>JOHNSON</v>
          </cell>
          <cell r="D729" t="str">
            <v>CITY OR VILLAGE</v>
          </cell>
        </row>
        <row r="730">
          <cell r="B730">
            <v>49</v>
          </cell>
          <cell r="C730" t="str">
            <v>JOHNSON</v>
          </cell>
          <cell r="D730" t="str">
            <v>CITY OR VILLAGE</v>
          </cell>
        </row>
        <row r="731">
          <cell r="B731">
            <v>49</v>
          </cell>
          <cell r="C731" t="str">
            <v>JOHNSON</v>
          </cell>
          <cell r="D731" t="str">
            <v>CITY OR VILLAGE</v>
          </cell>
        </row>
        <row r="732">
          <cell r="B732">
            <v>49</v>
          </cell>
          <cell r="C732" t="str">
            <v>JOHNSON</v>
          </cell>
          <cell r="D732" t="str">
            <v>CITY OR VILLAGE</v>
          </cell>
        </row>
        <row r="733">
          <cell r="B733">
            <v>49</v>
          </cell>
          <cell r="C733" t="str">
            <v>JOHNSON</v>
          </cell>
          <cell r="D733" t="str">
            <v>CITY OR VILLAGE</v>
          </cell>
        </row>
        <row r="734">
          <cell r="B734">
            <v>49</v>
          </cell>
          <cell r="C734" t="str">
            <v>JOHNSON</v>
          </cell>
          <cell r="D734" t="str">
            <v>CITY OR VILLAGE</v>
          </cell>
        </row>
        <row r="735">
          <cell r="B735">
            <v>49</v>
          </cell>
          <cell r="C735" t="str">
            <v>JOHNSON</v>
          </cell>
          <cell r="D735" t="str">
            <v>CITY OR VILLAGE</v>
          </cell>
        </row>
        <row r="736">
          <cell r="B736">
            <v>49</v>
          </cell>
          <cell r="C736" t="str">
            <v>JOHNSON</v>
          </cell>
          <cell r="D736" t="str">
            <v>CITY OR VILLAGE</v>
          </cell>
        </row>
        <row r="737">
          <cell r="B737">
            <v>49</v>
          </cell>
          <cell r="C737" t="str">
            <v>JOHNSON</v>
          </cell>
          <cell r="D737" t="str">
            <v>CITY OR VILLAGE</v>
          </cell>
        </row>
        <row r="738">
          <cell r="B738">
            <v>50</v>
          </cell>
          <cell r="C738" t="str">
            <v>KEARNEY</v>
          </cell>
          <cell r="D738" t="str">
            <v>CITY OR VILLAGE</v>
          </cell>
          <cell r="E738">
            <v>726</v>
          </cell>
          <cell r="F738" t="str">
            <v>AXTELL</v>
          </cell>
          <cell r="G738">
            <v>1586836</v>
          </cell>
          <cell r="H738">
            <v>617965</v>
          </cell>
          <cell r="I738">
            <v>839010</v>
          </cell>
          <cell r="J738">
            <v>33484670</v>
          </cell>
          <cell r="K738">
            <v>6504795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43033276</v>
          </cell>
        </row>
        <row r="739">
          <cell r="B739">
            <v>50</v>
          </cell>
          <cell r="C739" t="str">
            <v>KEARNEY</v>
          </cell>
          <cell r="D739" t="str">
            <v>CITY OR VILLAGE</v>
          </cell>
          <cell r="E739">
            <v>71</v>
          </cell>
          <cell r="F739" t="str">
            <v>HEARTWELL</v>
          </cell>
          <cell r="G739">
            <v>2534</v>
          </cell>
          <cell r="H739">
            <v>186872</v>
          </cell>
          <cell r="I739">
            <v>332850</v>
          </cell>
          <cell r="J739">
            <v>889020</v>
          </cell>
          <cell r="K739">
            <v>119575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1530851</v>
          </cell>
        </row>
        <row r="740">
          <cell r="B740">
            <v>50</v>
          </cell>
          <cell r="C740" t="str">
            <v>KEARNEY</v>
          </cell>
          <cell r="D740" t="str">
            <v>CITY OR VILLAGE</v>
          </cell>
          <cell r="E740">
            <v>2923</v>
          </cell>
          <cell r="F740" t="str">
            <v>MINDEN</v>
          </cell>
          <cell r="G740">
            <v>18094122</v>
          </cell>
          <cell r="H740">
            <v>1837473</v>
          </cell>
          <cell r="I740">
            <v>975408</v>
          </cell>
          <cell r="J740">
            <v>127923165</v>
          </cell>
          <cell r="K740">
            <v>49201490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490</v>
          </cell>
          <cell r="Q740">
            <v>0</v>
          </cell>
          <cell r="R740">
            <v>198032148</v>
          </cell>
        </row>
        <row r="741">
          <cell r="B741">
            <v>50</v>
          </cell>
          <cell r="C741" t="str">
            <v>KEARNEY</v>
          </cell>
          <cell r="D741" t="str">
            <v>CITY OR VILLAGE</v>
          </cell>
          <cell r="E741">
            <v>43</v>
          </cell>
          <cell r="F741" t="str">
            <v>NORMAN</v>
          </cell>
          <cell r="G741">
            <v>346947</v>
          </cell>
          <cell r="H741">
            <v>0</v>
          </cell>
          <cell r="I741">
            <v>0</v>
          </cell>
          <cell r="J741">
            <v>1109625</v>
          </cell>
          <cell r="K741">
            <v>687080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2143652</v>
          </cell>
        </row>
        <row r="742">
          <cell r="B742">
            <v>50</v>
          </cell>
          <cell r="C742" t="str">
            <v>KEARNEY</v>
          </cell>
          <cell r="D742" t="str">
            <v>CITY OR VILLAGE</v>
          </cell>
          <cell r="E742">
            <v>358</v>
          </cell>
          <cell r="F742" t="str">
            <v>WILCOX</v>
          </cell>
          <cell r="G742">
            <v>169962</v>
          </cell>
          <cell r="H742">
            <v>443637</v>
          </cell>
          <cell r="I742">
            <v>38819</v>
          </cell>
          <cell r="J742">
            <v>9457500</v>
          </cell>
          <cell r="K742">
            <v>3760875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13870793</v>
          </cell>
        </row>
        <row r="743">
          <cell r="B743">
            <v>50</v>
          </cell>
          <cell r="C743" t="str">
            <v>KEARNEY</v>
          </cell>
          <cell r="D743" t="str">
            <v>CITY OR VILLAGE</v>
          </cell>
        </row>
        <row r="744">
          <cell r="B744">
            <v>50</v>
          </cell>
          <cell r="C744" t="str">
            <v>KEARNEY</v>
          </cell>
          <cell r="D744" t="str">
            <v>CITY OR VILLAGE</v>
          </cell>
        </row>
        <row r="745">
          <cell r="B745">
            <v>50</v>
          </cell>
          <cell r="C745" t="str">
            <v>KEARNEY</v>
          </cell>
          <cell r="D745" t="str">
            <v>CITY OR VILLAGE</v>
          </cell>
        </row>
        <row r="746">
          <cell r="B746">
            <v>50</v>
          </cell>
          <cell r="C746" t="str">
            <v>KEARNEY</v>
          </cell>
          <cell r="D746" t="str">
            <v>CITY OR VILLAGE</v>
          </cell>
        </row>
        <row r="747">
          <cell r="B747">
            <v>50</v>
          </cell>
          <cell r="C747" t="str">
            <v>KEARNEY</v>
          </cell>
          <cell r="D747" t="str">
            <v>CITY OR VILLAGE</v>
          </cell>
        </row>
        <row r="748">
          <cell r="B748">
            <v>50</v>
          </cell>
          <cell r="C748" t="str">
            <v>KEARNEY</v>
          </cell>
          <cell r="D748" t="str">
            <v>CITY OR VILLAGE</v>
          </cell>
        </row>
        <row r="749">
          <cell r="B749">
            <v>50</v>
          </cell>
          <cell r="C749" t="str">
            <v>KEARNEY</v>
          </cell>
          <cell r="D749" t="str">
            <v>CITY OR VILLAGE</v>
          </cell>
        </row>
        <row r="750">
          <cell r="B750">
            <v>50</v>
          </cell>
          <cell r="C750" t="str">
            <v>KEARNEY</v>
          </cell>
          <cell r="D750" t="str">
            <v>CITY OR VILLAGE</v>
          </cell>
        </row>
        <row r="751">
          <cell r="B751">
            <v>50</v>
          </cell>
          <cell r="C751" t="str">
            <v>KEARNEY</v>
          </cell>
          <cell r="D751" t="str">
            <v>CITY OR VILLAGE</v>
          </cell>
        </row>
        <row r="752">
          <cell r="B752">
            <v>50</v>
          </cell>
          <cell r="C752" t="str">
            <v>KEARNEY</v>
          </cell>
          <cell r="D752" t="str">
            <v>CITY OR VILLAGE</v>
          </cell>
        </row>
        <row r="753">
          <cell r="B753">
            <v>51</v>
          </cell>
          <cell r="C753" t="str">
            <v>KEITH</v>
          </cell>
          <cell r="D753" t="str">
            <v>CITY OR VILLAGE</v>
          </cell>
          <cell r="E753">
            <v>326</v>
          </cell>
          <cell r="F753" t="str">
            <v>BRULE</v>
          </cell>
          <cell r="G753">
            <v>584789</v>
          </cell>
          <cell r="H753">
            <v>762619</v>
          </cell>
          <cell r="I753">
            <v>1398484</v>
          </cell>
          <cell r="J753">
            <v>9172675</v>
          </cell>
          <cell r="K753">
            <v>2814675</v>
          </cell>
          <cell r="L753">
            <v>48480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14781722</v>
          </cell>
        </row>
        <row r="754">
          <cell r="B754">
            <v>51</v>
          </cell>
          <cell r="C754" t="str">
            <v>KEITH</v>
          </cell>
          <cell r="D754" t="str">
            <v>CITY OR VILLAGE</v>
          </cell>
          <cell r="E754">
            <v>4737</v>
          </cell>
          <cell r="F754" t="str">
            <v>OGALLALA</v>
          </cell>
          <cell r="G754">
            <v>12249895</v>
          </cell>
          <cell r="H754">
            <v>6770896</v>
          </cell>
          <cell r="I754">
            <v>7101014</v>
          </cell>
          <cell r="J754">
            <v>173513615</v>
          </cell>
          <cell r="K754">
            <v>88015245</v>
          </cell>
          <cell r="L754">
            <v>5557430</v>
          </cell>
          <cell r="M754">
            <v>0</v>
          </cell>
          <cell r="N754">
            <v>1394975</v>
          </cell>
          <cell r="O754">
            <v>0</v>
          </cell>
          <cell r="P754">
            <v>0</v>
          </cell>
          <cell r="Q754">
            <v>0</v>
          </cell>
          <cell r="R754">
            <v>294603070</v>
          </cell>
        </row>
        <row r="755">
          <cell r="B755">
            <v>51</v>
          </cell>
          <cell r="C755" t="str">
            <v>KEITH</v>
          </cell>
          <cell r="D755" t="str">
            <v>CITY OR VILLAGE</v>
          </cell>
          <cell r="E755">
            <v>523</v>
          </cell>
          <cell r="F755" t="str">
            <v>PAXTON</v>
          </cell>
          <cell r="G755">
            <v>571631</v>
          </cell>
          <cell r="H755">
            <v>1061992</v>
          </cell>
          <cell r="I755">
            <v>2650623</v>
          </cell>
          <cell r="J755">
            <v>15047505</v>
          </cell>
          <cell r="K755">
            <v>4616255</v>
          </cell>
          <cell r="L755">
            <v>469675</v>
          </cell>
          <cell r="M755">
            <v>0</v>
          </cell>
          <cell r="N755">
            <v>178505</v>
          </cell>
          <cell r="O755">
            <v>0</v>
          </cell>
          <cell r="P755">
            <v>0</v>
          </cell>
          <cell r="Q755">
            <v>0</v>
          </cell>
          <cell r="R755">
            <v>24596186</v>
          </cell>
        </row>
        <row r="756">
          <cell r="B756">
            <v>51</v>
          </cell>
          <cell r="C756" t="str">
            <v>KEITH</v>
          </cell>
          <cell r="D756" t="str">
            <v>CITY OR VILLAGE</v>
          </cell>
        </row>
        <row r="757">
          <cell r="B757">
            <v>51</v>
          </cell>
          <cell r="C757" t="str">
            <v>KEITH</v>
          </cell>
          <cell r="D757" t="str">
            <v>CITY OR VILLAGE</v>
          </cell>
        </row>
        <row r="758">
          <cell r="B758">
            <v>51</v>
          </cell>
          <cell r="C758" t="str">
            <v>KEITH</v>
          </cell>
          <cell r="D758" t="str">
            <v>CITY OR VILLAGE</v>
          </cell>
        </row>
        <row r="759">
          <cell r="B759">
            <v>51</v>
          </cell>
          <cell r="C759" t="str">
            <v>KEITH</v>
          </cell>
          <cell r="D759" t="str">
            <v>CITY OR VILLAGE</v>
          </cell>
        </row>
        <row r="760">
          <cell r="B760">
            <v>51</v>
          </cell>
          <cell r="C760" t="str">
            <v>KEITH</v>
          </cell>
          <cell r="D760" t="str">
            <v>CITY OR VILLAGE</v>
          </cell>
        </row>
        <row r="761">
          <cell r="B761">
            <v>51</v>
          </cell>
          <cell r="C761" t="str">
            <v>KEITH</v>
          </cell>
          <cell r="D761" t="str">
            <v>CITY OR VILLAGE</v>
          </cell>
        </row>
        <row r="762">
          <cell r="B762">
            <v>51</v>
          </cell>
          <cell r="C762" t="str">
            <v>KEITH</v>
          </cell>
          <cell r="D762" t="str">
            <v>CITY OR VILLAGE</v>
          </cell>
        </row>
        <row r="763">
          <cell r="B763">
            <v>51</v>
          </cell>
          <cell r="C763" t="str">
            <v>KEITH</v>
          </cell>
          <cell r="D763" t="str">
            <v>CITY OR VILLAGE</v>
          </cell>
        </row>
        <row r="764">
          <cell r="B764">
            <v>51</v>
          </cell>
          <cell r="C764" t="str">
            <v>KEITH</v>
          </cell>
          <cell r="D764" t="str">
            <v>CITY OR VILLAGE</v>
          </cell>
        </row>
        <row r="765">
          <cell r="B765">
            <v>51</v>
          </cell>
          <cell r="C765" t="str">
            <v>KEITH</v>
          </cell>
          <cell r="D765" t="str">
            <v>CITY OR VILLAGE</v>
          </cell>
        </row>
        <row r="766">
          <cell r="B766">
            <v>51</v>
          </cell>
          <cell r="C766" t="str">
            <v>KEITH</v>
          </cell>
          <cell r="D766" t="str">
            <v>CITY OR VILLAGE</v>
          </cell>
        </row>
        <row r="767">
          <cell r="B767">
            <v>51</v>
          </cell>
          <cell r="C767" t="str">
            <v>KEITH</v>
          </cell>
          <cell r="D767" t="str">
            <v>CITY OR VILLAGE</v>
          </cell>
        </row>
        <row r="768">
          <cell r="B768">
            <v>52</v>
          </cell>
          <cell r="C768" t="str">
            <v>KEYA PAHA</v>
          </cell>
          <cell r="D768" t="str">
            <v>CITY OR VILLAGE</v>
          </cell>
          <cell r="E768">
            <v>10</v>
          </cell>
          <cell r="F768" t="str">
            <v>BURTON</v>
          </cell>
          <cell r="G768">
            <v>0</v>
          </cell>
          <cell r="H768">
            <v>0</v>
          </cell>
          <cell r="I768">
            <v>0</v>
          </cell>
          <cell r="J768">
            <v>165540</v>
          </cell>
          <cell r="K768">
            <v>53070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218610</v>
          </cell>
        </row>
        <row r="769">
          <cell r="B769">
            <v>52</v>
          </cell>
          <cell r="C769" t="str">
            <v>KEYA PAHA</v>
          </cell>
          <cell r="D769" t="str">
            <v>CITY OR VILLAGE</v>
          </cell>
          <cell r="E769">
            <v>242</v>
          </cell>
          <cell r="F769" t="str">
            <v>SPRINGVIEW</v>
          </cell>
          <cell r="G769">
            <v>2596026</v>
          </cell>
          <cell r="H769">
            <v>151490</v>
          </cell>
          <cell r="I769">
            <v>59303</v>
          </cell>
          <cell r="J769">
            <v>5240430</v>
          </cell>
          <cell r="K769">
            <v>1264910</v>
          </cell>
          <cell r="L769">
            <v>0</v>
          </cell>
          <cell r="M769">
            <v>0</v>
          </cell>
          <cell r="N769">
            <v>18660</v>
          </cell>
          <cell r="O769">
            <v>0</v>
          </cell>
          <cell r="P769">
            <v>0</v>
          </cell>
          <cell r="Q769">
            <v>0</v>
          </cell>
          <cell r="R769">
            <v>9330819</v>
          </cell>
        </row>
        <row r="770">
          <cell r="B770">
            <v>52</v>
          </cell>
          <cell r="C770" t="str">
            <v>KEYA PAHA</v>
          </cell>
          <cell r="D770" t="str">
            <v>CITY OR VILLAGE</v>
          </cell>
        </row>
        <row r="771">
          <cell r="B771">
            <v>52</v>
          </cell>
          <cell r="C771" t="str">
            <v>KEYA PAHA</v>
          </cell>
          <cell r="D771" t="str">
            <v>CITY OR VILLAGE</v>
          </cell>
        </row>
        <row r="772">
          <cell r="B772">
            <v>52</v>
          </cell>
          <cell r="C772" t="str">
            <v>KEYA PAHA</v>
          </cell>
          <cell r="D772" t="str">
            <v>CITY OR VILLAGE</v>
          </cell>
        </row>
        <row r="773">
          <cell r="B773">
            <v>52</v>
          </cell>
          <cell r="C773" t="str">
            <v>KEYA PAHA</v>
          </cell>
          <cell r="D773" t="str">
            <v>CITY OR VILLAGE</v>
          </cell>
        </row>
        <row r="774">
          <cell r="B774">
            <v>52</v>
          </cell>
          <cell r="C774" t="str">
            <v>KEYA PAHA</v>
          </cell>
          <cell r="D774" t="str">
            <v>CITY OR VILLAGE</v>
          </cell>
        </row>
        <row r="775">
          <cell r="B775">
            <v>52</v>
          </cell>
          <cell r="C775" t="str">
            <v>KEYA PAHA</v>
          </cell>
          <cell r="D775" t="str">
            <v>CITY OR VILLAGE</v>
          </cell>
        </row>
        <row r="776">
          <cell r="B776">
            <v>52</v>
          </cell>
          <cell r="C776" t="str">
            <v>KEYA PAHA</v>
          </cell>
          <cell r="D776" t="str">
            <v>CITY OR VILLAGE</v>
          </cell>
        </row>
        <row r="777">
          <cell r="B777">
            <v>52</v>
          </cell>
          <cell r="C777" t="str">
            <v>KEYA PAHA</v>
          </cell>
          <cell r="D777" t="str">
            <v>CITY OR VILLAGE</v>
          </cell>
        </row>
        <row r="778">
          <cell r="B778">
            <v>52</v>
          </cell>
          <cell r="C778" t="str">
            <v>KEYA PAHA</v>
          </cell>
          <cell r="D778" t="str">
            <v>CITY OR VILLAGE</v>
          </cell>
        </row>
        <row r="779">
          <cell r="B779">
            <v>52</v>
          </cell>
          <cell r="C779" t="str">
            <v>KEYA PAHA</v>
          </cell>
          <cell r="D779" t="str">
            <v>CITY OR VILLAGE</v>
          </cell>
        </row>
        <row r="780">
          <cell r="B780">
            <v>52</v>
          </cell>
          <cell r="C780" t="str">
            <v>KEYA PAHA</v>
          </cell>
          <cell r="D780" t="str">
            <v>CITY OR VILLAGE</v>
          </cell>
        </row>
        <row r="781">
          <cell r="B781">
            <v>52</v>
          </cell>
          <cell r="C781" t="str">
            <v>KEYA PAHA</v>
          </cell>
          <cell r="D781" t="str">
            <v>CITY OR VILLAGE</v>
          </cell>
        </row>
        <row r="782">
          <cell r="B782">
            <v>52</v>
          </cell>
          <cell r="C782" t="str">
            <v>KEYA PAHA</v>
          </cell>
          <cell r="D782" t="str">
            <v>CITY OR VILLAGE</v>
          </cell>
        </row>
        <row r="783">
          <cell r="B783">
            <v>53</v>
          </cell>
          <cell r="C783" t="str">
            <v>KIMBALL</v>
          </cell>
          <cell r="D783" t="str">
            <v>CITY OR VILLAGE</v>
          </cell>
          <cell r="E783">
            <v>124</v>
          </cell>
          <cell r="F783" t="str">
            <v>BUSHNELL</v>
          </cell>
          <cell r="G783">
            <v>218972</v>
          </cell>
          <cell r="H783">
            <v>445169</v>
          </cell>
          <cell r="I783">
            <v>1664037</v>
          </cell>
          <cell r="J783">
            <v>3381805</v>
          </cell>
          <cell r="K783">
            <v>422585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6132568</v>
          </cell>
        </row>
        <row r="784">
          <cell r="B784">
            <v>53</v>
          </cell>
          <cell r="C784" t="str">
            <v>KIMBALL</v>
          </cell>
          <cell r="D784" t="str">
            <v>CITY OR VILLAGE</v>
          </cell>
          <cell r="E784">
            <v>255</v>
          </cell>
          <cell r="F784" t="str">
            <v>DIX</v>
          </cell>
          <cell r="G784">
            <v>122993</v>
          </cell>
          <cell r="H784">
            <v>400059</v>
          </cell>
          <cell r="I784">
            <v>1380215</v>
          </cell>
          <cell r="J784">
            <v>5975675</v>
          </cell>
          <cell r="K784">
            <v>870615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8749557</v>
          </cell>
        </row>
        <row r="785">
          <cell r="B785">
            <v>53</v>
          </cell>
          <cell r="C785" t="str">
            <v>KIMBALL</v>
          </cell>
          <cell r="D785" t="str">
            <v>CITY OR VILLAGE</v>
          </cell>
          <cell r="E785">
            <v>2496</v>
          </cell>
          <cell r="F785" t="str">
            <v>KIMBALL</v>
          </cell>
          <cell r="G785">
            <v>7895630</v>
          </cell>
          <cell r="H785">
            <v>2644568</v>
          </cell>
          <cell r="I785">
            <v>6899884</v>
          </cell>
          <cell r="J785">
            <v>70003015</v>
          </cell>
          <cell r="K785">
            <v>23112848</v>
          </cell>
          <cell r="L785">
            <v>5249060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49580</v>
          </cell>
          <cell r="R785">
            <v>115854585</v>
          </cell>
        </row>
        <row r="786">
          <cell r="B786">
            <v>53</v>
          </cell>
          <cell r="C786" t="str">
            <v>KIMBALL</v>
          </cell>
          <cell r="D786" t="str">
            <v>CITY OR VILLAGE</v>
          </cell>
        </row>
        <row r="787">
          <cell r="B787">
            <v>53</v>
          </cell>
          <cell r="C787" t="str">
            <v>KIMBALL</v>
          </cell>
          <cell r="D787" t="str">
            <v>CITY OR VILLAGE</v>
          </cell>
        </row>
        <row r="788">
          <cell r="B788">
            <v>53</v>
          </cell>
          <cell r="C788" t="str">
            <v>KIMBALL</v>
          </cell>
          <cell r="D788" t="str">
            <v>CITY OR VILLAGE</v>
          </cell>
        </row>
        <row r="789">
          <cell r="B789">
            <v>53</v>
          </cell>
          <cell r="C789" t="str">
            <v>KIMBALL</v>
          </cell>
          <cell r="D789" t="str">
            <v>CITY OR VILLAGE</v>
          </cell>
        </row>
        <row r="790">
          <cell r="B790">
            <v>53</v>
          </cell>
          <cell r="C790" t="str">
            <v>KIMBALL</v>
          </cell>
          <cell r="D790" t="str">
            <v>CITY OR VILLAGE</v>
          </cell>
        </row>
        <row r="791">
          <cell r="B791">
            <v>53</v>
          </cell>
          <cell r="C791" t="str">
            <v>KIMBALL</v>
          </cell>
          <cell r="D791" t="str">
            <v>CITY OR VILLAGE</v>
          </cell>
        </row>
        <row r="792">
          <cell r="B792">
            <v>53</v>
          </cell>
          <cell r="C792" t="str">
            <v>KIMBALL</v>
          </cell>
          <cell r="D792" t="str">
            <v>CITY OR VILLAGE</v>
          </cell>
        </row>
        <row r="793">
          <cell r="B793">
            <v>53</v>
          </cell>
          <cell r="C793" t="str">
            <v>KIMBALL</v>
          </cell>
          <cell r="D793" t="str">
            <v>CITY OR VILLAGE</v>
          </cell>
        </row>
        <row r="794">
          <cell r="B794">
            <v>53</v>
          </cell>
          <cell r="C794" t="str">
            <v>KIMBALL</v>
          </cell>
          <cell r="D794" t="str">
            <v>CITY OR VILLAGE</v>
          </cell>
        </row>
        <row r="795">
          <cell r="B795">
            <v>53</v>
          </cell>
          <cell r="C795" t="str">
            <v>KIMBALL</v>
          </cell>
          <cell r="D795" t="str">
            <v>CITY OR VILLAGE</v>
          </cell>
        </row>
        <row r="796">
          <cell r="B796">
            <v>53</v>
          </cell>
          <cell r="C796" t="str">
            <v>KIMBALL</v>
          </cell>
          <cell r="D796" t="str">
            <v>CITY OR VILLAGE</v>
          </cell>
        </row>
        <row r="797">
          <cell r="B797">
            <v>53</v>
          </cell>
          <cell r="C797" t="str">
            <v>KIMBALL</v>
          </cell>
          <cell r="D797" t="str">
            <v>CITY OR VILLAGE</v>
          </cell>
        </row>
        <row r="798">
          <cell r="B798">
            <v>54</v>
          </cell>
          <cell r="C798" t="str">
            <v>KNOX</v>
          </cell>
          <cell r="D798" t="str">
            <v>CITY OR VILLAGE</v>
          </cell>
          <cell r="E798">
            <v>29</v>
          </cell>
          <cell r="F798" t="str">
            <v>BAZILE MILLS</v>
          </cell>
          <cell r="G798">
            <v>77465</v>
          </cell>
          <cell r="H798">
            <v>2769</v>
          </cell>
          <cell r="I798">
            <v>173</v>
          </cell>
          <cell r="J798">
            <v>994690</v>
          </cell>
          <cell r="K798">
            <v>71335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1146432</v>
          </cell>
        </row>
        <row r="799">
          <cell r="B799">
            <v>54</v>
          </cell>
          <cell r="C799" t="str">
            <v>KNOX</v>
          </cell>
          <cell r="D799" t="str">
            <v>CITY OR VILLAGE</v>
          </cell>
          <cell r="E799">
            <v>1028</v>
          </cell>
          <cell r="F799" t="str">
            <v>BLOOMFIELD</v>
          </cell>
          <cell r="G799">
            <v>2047755</v>
          </cell>
          <cell r="H799">
            <v>1337246</v>
          </cell>
          <cell r="I799">
            <v>95185</v>
          </cell>
          <cell r="J799">
            <v>24094475</v>
          </cell>
          <cell r="K799">
            <v>9210925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36785586</v>
          </cell>
        </row>
        <row r="800">
          <cell r="B800">
            <v>54</v>
          </cell>
          <cell r="C800" t="str">
            <v>KNOX</v>
          </cell>
          <cell r="D800" t="str">
            <v>CITY OR VILLAGE</v>
          </cell>
          <cell r="E800">
            <v>94</v>
          </cell>
          <cell r="F800" t="str">
            <v>CENTER</v>
          </cell>
          <cell r="G800">
            <v>35225</v>
          </cell>
          <cell r="H800">
            <v>85660</v>
          </cell>
          <cell r="I800">
            <v>5339</v>
          </cell>
          <cell r="J800">
            <v>1370540</v>
          </cell>
          <cell r="K800">
            <v>326810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1823574</v>
          </cell>
        </row>
        <row r="801">
          <cell r="B801">
            <v>54</v>
          </cell>
          <cell r="C801" t="str">
            <v>KNOX</v>
          </cell>
          <cell r="D801" t="str">
            <v>CITY OR VILLAGE</v>
          </cell>
          <cell r="E801">
            <v>1154</v>
          </cell>
          <cell r="F801" t="str">
            <v>CREIGHTON</v>
          </cell>
          <cell r="G801">
            <v>1661481</v>
          </cell>
          <cell r="H801">
            <v>468497</v>
          </cell>
          <cell r="I801">
            <v>38710</v>
          </cell>
          <cell r="J801">
            <v>32243520</v>
          </cell>
          <cell r="K801">
            <v>5780180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40192388</v>
          </cell>
        </row>
        <row r="802">
          <cell r="B802">
            <v>54</v>
          </cell>
          <cell r="C802" t="str">
            <v>KNOX</v>
          </cell>
          <cell r="D802" t="str">
            <v>CITY OR VILLAGE</v>
          </cell>
          <cell r="E802">
            <v>726</v>
          </cell>
          <cell r="F802" t="str">
            <v>CROFTON</v>
          </cell>
          <cell r="G802">
            <v>1188134</v>
          </cell>
          <cell r="H802">
            <v>393689</v>
          </cell>
          <cell r="I802">
            <v>30842</v>
          </cell>
          <cell r="J802">
            <v>25553800</v>
          </cell>
          <cell r="K802">
            <v>4621125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31787590</v>
          </cell>
        </row>
        <row r="803">
          <cell r="B803">
            <v>54</v>
          </cell>
          <cell r="C803" t="str">
            <v>KNOX</v>
          </cell>
          <cell r="D803" t="str">
            <v>CITY OR VILLAGE</v>
          </cell>
          <cell r="E803">
            <v>370</v>
          </cell>
          <cell r="F803" t="str">
            <v>NIOBRARA</v>
          </cell>
          <cell r="G803">
            <v>313342</v>
          </cell>
          <cell r="H803">
            <v>203803</v>
          </cell>
          <cell r="I803">
            <v>12702</v>
          </cell>
          <cell r="J803">
            <v>9605325</v>
          </cell>
          <cell r="K803">
            <v>3094880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13230052</v>
          </cell>
        </row>
        <row r="804">
          <cell r="B804">
            <v>54</v>
          </cell>
          <cell r="C804" t="str">
            <v>KNOX</v>
          </cell>
          <cell r="D804" t="str">
            <v>CITY OR VILLAGE</v>
          </cell>
          <cell r="E804">
            <v>346</v>
          </cell>
          <cell r="F804" t="str">
            <v>SANTEE</v>
          </cell>
          <cell r="G804">
            <v>60221</v>
          </cell>
          <cell r="H804">
            <v>11630</v>
          </cell>
          <cell r="I804">
            <v>725</v>
          </cell>
          <cell r="J804">
            <v>221985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294561</v>
          </cell>
        </row>
        <row r="805">
          <cell r="B805">
            <v>54</v>
          </cell>
          <cell r="C805" t="str">
            <v>KNOX</v>
          </cell>
          <cell r="D805" t="str">
            <v>CITY OR VILLAGE</v>
          </cell>
          <cell r="E805">
            <v>30</v>
          </cell>
          <cell r="F805" t="str">
            <v>VERDEL</v>
          </cell>
          <cell r="G805">
            <v>25538</v>
          </cell>
          <cell r="H805">
            <v>0</v>
          </cell>
          <cell r="I805">
            <v>0</v>
          </cell>
          <cell r="J805">
            <v>539570</v>
          </cell>
          <cell r="K805">
            <v>35665</v>
          </cell>
          <cell r="L805">
            <v>0</v>
          </cell>
          <cell r="M805">
            <v>48605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649378</v>
          </cell>
        </row>
        <row r="806">
          <cell r="B806">
            <v>54</v>
          </cell>
          <cell r="C806" t="str">
            <v>KNOX</v>
          </cell>
          <cell r="D806" t="str">
            <v>CITY OR VILLAGE</v>
          </cell>
          <cell r="E806">
            <v>575</v>
          </cell>
          <cell r="F806" t="str">
            <v>VERDIGRE</v>
          </cell>
          <cell r="G806">
            <v>1303858</v>
          </cell>
          <cell r="H806">
            <v>201297</v>
          </cell>
          <cell r="I806">
            <v>12546</v>
          </cell>
          <cell r="J806">
            <v>11782680</v>
          </cell>
          <cell r="K806">
            <v>2507605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15807986</v>
          </cell>
        </row>
        <row r="807">
          <cell r="B807">
            <v>54</v>
          </cell>
          <cell r="C807" t="str">
            <v>KNOX</v>
          </cell>
          <cell r="D807" t="str">
            <v>CITY OR VILLAGE</v>
          </cell>
          <cell r="E807">
            <v>634</v>
          </cell>
          <cell r="F807" t="str">
            <v>WAUSA</v>
          </cell>
          <cell r="G807">
            <v>1817304</v>
          </cell>
          <cell r="H807">
            <v>487909</v>
          </cell>
          <cell r="I807">
            <v>36029</v>
          </cell>
          <cell r="J807">
            <v>14084720</v>
          </cell>
          <cell r="K807">
            <v>3275755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19701717</v>
          </cell>
        </row>
        <row r="808">
          <cell r="B808">
            <v>54</v>
          </cell>
          <cell r="C808" t="str">
            <v>KNOX</v>
          </cell>
          <cell r="D808" t="str">
            <v>CITY OR VILLAGE</v>
          </cell>
          <cell r="E808">
            <v>68</v>
          </cell>
          <cell r="F808" t="str">
            <v>WINNETOON</v>
          </cell>
          <cell r="G808">
            <v>132449</v>
          </cell>
          <cell r="H808">
            <v>79166</v>
          </cell>
          <cell r="I808">
            <v>4934</v>
          </cell>
          <cell r="J808">
            <v>1167350</v>
          </cell>
          <cell r="K808">
            <v>302645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1686544</v>
          </cell>
        </row>
        <row r="809">
          <cell r="B809">
            <v>54</v>
          </cell>
          <cell r="C809" t="str">
            <v>KNOX</v>
          </cell>
          <cell r="D809" t="str">
            <v>CITY OR VILLAGE</v>
          </cell>
        </row>
        <row r="810">
          <cell r="B810">
            <v>54</v>
          </cell>
          <cell r="C810" t="str">
            <v>KNOX</v>
          </cell>
          <cell r="D810" t="str">
            <v>CITY OR VILLAGE</v>
          </cell>
        </row>
        <row r="811">
          <cell r="B811">
            <v>54</v>
          </cell>
          <cell r="C811" t="str">
            <v>KNOX</v>
          </cell>
          <cell r="D811" t="str">
            <v>CITY OR VILLAGE</v>
          </cell>
        </row>
        <row r="812">
          <cell r="B812">
            <v>54</v>
          </cell>
          <cell r="C812" t="str">
            <v>KNOX</v>
          </cell>
          <cell r="D812" t="str">
            <v>CITY OR VILLAGE</v>
          </cell>
        </row>
        <row r="813">
          <cell r="B813">
            <v>55</v>
          </cell>
          <cell r="C813" t="str">
            <v>LANCASTER</v>
          </cell>
          <cell r="D813" t="str">
            <v>CITY OR VILLAGE</v>
          </cell>
          <cell r="E813">
            <v>719</v>
          </cell>
          <cell r="F813" t="str">
            <v>BENNET</v>
          </cell>
          <cell r="G813">
            <v>2320242</v>
          </cell>
          <cell r="H813">
            <v>376326</v>
          </cell>
          <cell r="I813">
            <v>22015</v>
          </cell>
          <cell r="J813">
            <v>54889500</v>
          </cell>
          <cell r="K813">
            <v>5503300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63111383</v>
          </cell>
        </row>
        <row r="814">
          <cell r="B814">
            <v>55</v>
          </cell>
          <cell r="C814" t="str">
            <v>LANCASTER</v>
          </cell>
          <cell r="D814" t="str">
            <v>CITY OR VILLAGE</v>
          </cell>
          <cell r="E814">
            <v>154</v>
          </cell>
          <cell r="F814" t="str">
            <v>DAVEY</v>
          </cell>
          <cell r="G814">
            <v>149916</v>
          </cell>
          <cell r="H814">
            <v>83286</v>
          </cell>
          <cell r="I814">
            <v>4693</v>
          </cell>
          <cell r="J814">
            <v>7049700</v>
          </cell>
          <cell r="K814">
            <v>1031100</v>
          </cell>
          <cell r="L814">
            <v>20500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8339195</v>
          </cell>
        </row>
        <row r="815">
          <cell r="B815">
            <v>55</v>
          </cell>
          <cell r="C815" t="str">
            <v>LANCASTER</v>
          </cell>
          <cell r="D815" t="str">
            <v>CITY OR VILLAGE</v>
          </cell>
          <cell r="E815">
            <v>190</v>
          </cell>
          <cell r="F815" t="str">
            <v>DENTON</v>
          </cell>
          <cell r="G815">
            <v>252739</v>
          </cell>
          <cell r="H815">
            <v>307005</v>
          </cell>
          <cell r="I815">
            <v>730706</v>
          </cell>
          <cell r="J815">
            <v>9910400</v>
          </cell>
          <cell r="K815">
            <v>1059100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12259950</v>
          </cell>
        </row>
        <row r="816">
          <cell r="B816">
            <v>55</v>
          </cell>
          <cell r="C816" t="str">
            <v>LANCASTER</v>
          </cell>
          <cell r="D816" t="str">
            <v>CITY OR VILLAGE</v>
          </cell>
          <cell r="E816">
            <v>590</v>
          </cell>
          <cell r="F816" t="str">
            <v>FIRTH</v>
          </cell>
          <cell r="G816">
            <v>441020</v>
          </cell>
          <cell r="H816">
            <v>411462</v>
          </cell>
          <cell r="I816">
            <v>469743</v>
          </cell>
          <cell r="J816">
            <v>25753500</v>
          </cell>
          <cell r="K816">
            <v>3760700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30836425</v>
          </cell>
        </row>
        <row r="817">
          <cell r="B817">
            <v>55</v>
          </cell>
          <cell r="C817" t="str">
            <v>LANCASTER</v>
          </cell>
          <cell r="D817" t="str">
            <v>CITY OR VILLAGE</v>
          </cell>
          <cell r="E817">
            <v>213</v>
          </cell>
          <cell r="F817" t="str">
            <v>HALLAM</v>
          </cell>
          <cell r="G817">
            <v>348595</v>
          </cell>
          <cell r="H817">
            <v>144126</v>
          </cell>
          <cell r="I817">
            <v>8419</v>
          </cell>
          <cell r="J817">
            <v>15123600</v>
          </cell>
          <cell r="K817">
            <v>2971100</v>
          </cell>
          <cell r="L817">
            <v>0</v>
          </cell>
          <cell r="M817">
            <v>0</v>
          </cell>
          <cell r="N817">
            <v>112400</v>
          </cell>
          <cell r="O817">
            <v>0</v>
          </cell>
          <cell r="P817">
            <v>0</v>
          </cell>
          <cell r="Q817">
            <v>0</v>
          </cell>
          <cell r="R817">
            <v>18708240</v>
          </cell>
        </row>
        <row r="818">
          <cell r="B818">
            <v>55</v>
          </cell>
          <cell r="C818" t="str">
            <v>LANCASTER</v>
          </cell>
          <cell r="D818" t="str">
            <v>CITY OR VILLAGE</v>
          </cell>
          <cell r="E818">
            <v>1657</v>
          </cell>
          <cell r="F818" t="str">
            <v>HICKMAN</v>
          </cell>
          <cell r="G818">
            <v>1449954</v>
          </cell>
          <cell r="H818">
            <v>797242</v>
          </cell>
          <cell r="I818">
            <v>1482492</v>
          </cell>
          <cell r="J818">
            <v>143579600</v>
          </cell>
          <cell r="K818">
            <v>13830850</v>
          </cell>
          <cell r="L818">
            <v>0</v>
          </cell>
          <cell r="M818">
            <v>0</v>
          </cell>
          <cell r="N818">
            <v>457200</v>
          </cell>
          <cell r="O818">
            <v>0</v>
          </cell>
          <cell r="P818">
            <v>0</v>
          </cell>
          <cell r="Q818">
            <v>0</v>
          </cell>
          <cell r="R818">
            <v>161597338</v>
          </cell>
        </row>
        <row r="819">
          <cell r="B819">
            <v>55</v>
          </cell>
          <cell r="C819" t="str">
            <v>LANCASTER</v>
          </cell>
          <cell r="D819" t="str">
            <v>CITY OR VILLAGE</v>
          </cell>
          <cell r="E819">
            <v>258806</v>
          </cell>
          <cell r="F819" t="str">
            <v>LINCOLN</v>
          </cell>
          <cell r="G819">
            <v>689613038</v>
          </cell>
          <cell r="H819">
            <v>223210583</v>
          </cell>
          <cell r="I819">
            <v>134689080</v>
          </cell>
          <cell r="J819">
            <v>14354939411</v>
          </cell>
          <cell r="K819">
            <v>5884753187</v>
          </cell>
          <cell r="L819">
            <v>393669221</v>
          </cell>
          <cell r="M819">
            <v>0</v>
          </cell>
          <cell r="N819">
            <v>367700</v>
          </cell>
          <cell r="O819">
            <v>0</v>
          </cell>
          <cell r="P819">
            <v>0</v>
          </cell>
          <cell r="Q819">
            <v>0</v>
          </cell>
          <cell r="R819">
            <v>21681242220</v>
          </cell>
        </row>
        <row r="820">
          <cell r="B820">
            <v>55</v>
          </cell>
          <cell r="C820" t="str">
            <v>LANCASTER</v>
          </cell>
          <cell r="D820" t="str">
            <v>CITY OR VILLAGE</v>
          </cell>
          <cell r="E820">
            <v>382</v>
          </cell>
          <cell r="F820" t="str">
            <v>MALCOLM</v>
          </cell>
          <cell r="G820">
            <v>481603</v>
          </cell>
          <cell r="H820">
            <v>122580</v>
          </cell>
          <cell r="I820">
            <v>6907</v>
          </cell>
          <cell r="J820">
            <v>21192500</v>
          </cell>
          <cell r="K820">
            <v>1858500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23662090</v>
          </cell>
        </row>
        <row r="821">
          <cell r="B821">
            <v>55</v>
          </cell>
          <cell r="C821" t="str">
            <v>LANCASTER</v>
          </cell>
          <cell r="D821" t="str">
            <v>CITY OR VILLAGE</v>
          </cell>
          <cell r="E821">
            <v>256</v>
          </cell>
          <cell r="F821" t="str">
            <v>PANAMA</v>
          </cell>
          <cell r="G821">
            <v>34939</v>
          </cell>
          <cell r="H821">
            <v>152371</v>
          </cell>
          <cell r="I821">
            <v>8879</v>
          </cell>
          <cell r="J821">
            <v>13325100</v>
          </cell>
          <cell r="K821">
            <v>1091600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14612889</v>
          </cell>
        </row>
        <row r="822">
          <cell r="B822">
            <v>55</v>
          </cell>
          <cell r="C822" t="str">
            <v>LANCASTER</v>
          </cell>
          <cell r="D822" t="str">
            <v>CITY OR VILLAGE</v>
          </cell>
          <cell r="E822">
            <v>167</v>
          </cell>
          <cell r="F822" t="str">
            <v>RAYMOND</v>
          </cell>
          <cell r="G822">
            <v>576172</v>
          </cell>
          <cell r="H822">
            <v>190201</v>
          </cell>
          <cell r="I822">
            <v>394996</v>
          </cell>
          <cell r="J822">
            <v>7986400</v>
          </cell>
          <cell r="K822">
            <v>826100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9973869</v>
          </cell>
        </row>
        <row r="823">
          <cell r="B823">
            <v>55</v>
          </cell>
          <cell r="C823" t="str">
            <v>LANCASTER</v>
          </cell>
          <cell r="D823" t="str">
            <v>CITY OR VILLAGE</v>
          </cell>
          <cell r="E823">
            <v>220</v>
          </cell>
          <cell r="F823" t="str">
            <v>ROCA</v>
          </cell>
          <cell r="G823">
            <v>39715</v>
          </cell>
          <cell r="H823">
            <v>119900</v>
          </cell>
          <cell r="I823">
            <v>475573</v>
          </cell>
          <cell r="J823">
            <v>12200300</v>
          </cell>
          <cell r="K823">
            <v>1245100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14080588</v>
          </cell>
        </row>
        <row r="824">
          <cell r="B824">
            <v>55</v>
          </cell>
          <cell r="C824" t="str">
            <v>LANCASTER</v>
          </cell>
          <cell r="D824" t="str">
            <v>CITY OR VILLAGE</v>
          </cell>
          <cell r="E824">
            <v>142</v>
          </cell>
          <cell r="F824" t="str">
            <v>SPRAGUE</v>
          </cell>
          <cell r="G824">
            <v>333135</v>
          </cell>
          <cell r="H824">
            <v>94712</v>
          </cell>
          <cell r="I824">
            <v>5337</v>
          </cell>
          <cell r="J824">
            <v>6861500</v>
          </cell>
          <cell r="K824">
            <v>657000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7951684</v>
          </cell>
        </row>
        <row r="825">
          <cell r="B825">
            <v>55</v>
          </cell>
          <cell r="C825" t="str">
            <v>LANCASTER</v>
          </cell>
          <cell r="D825" t="str">
            <v>CITY OR VILLAGE</v>
          </cell>
          <cell r="E825">
            <v>3277</v>
          </cell>
          <cell r="F825" t="str">
            <v>WAVERLY</v>
          </cell>
          <cell r="G825">
            <v>18986040</v>
          </cell>
          <cell r="H825">
            <v>1636394</v>
          </cell>
          <cell r="I825">
            <v>1131480</v>
          </cell>
          <cell r="J825">
            <v>218837100</v>
          </cell>
          <cell r="K825">
            <v>35822800</v>
          </cell>
          <cell r="L825">
            <v>29169769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305583583</v>
          </cell>
        </row>
        <row r="826">
          <cell r="B826">
            <v>55</v>
          </cell>
          <cell r="C826" t="str">
            <v>LANCASTER</v>
          </cell>
          <cell r="D826" t="str">
            <v>CITY OR VILLAGE</v>
          </cell>
        </row>
        <row r="827">
          <cell r="B827">
            <v>55</v>
          </cell>
          <cell r="C827" t="str">
            <v>LANCASTER</v>
          </cell>
          <cell r="D827" t="str">
            <v>CITY OR VILLAGE</v>
          </cell>
        </row>
        <row r="828">
          <cell r="B828">
            <v>56</v>
          </cell>
          <cell r="C828" t="str">
            <v>LINCOLN</v>
          </cell>
          <cell r="D828" t="str">
            <v>CITY OR VILLAGE</v>
          </cell>
          <cell r="E828">
            <v>428</v>
          </cell>
          <cell r="F828" t="str">
            <v>BRADY</v>
          </cell>
          <cell r="G828">
            <v>123664</v>
          </cell>
          <cell r="H828">
            <v>1198598</v>
          </cell>
          <cell r="I828">
            <v>2985051</v>
          </cell>
          <cell r="J828">
            <v>12840925</v>
          </cell>
          <cell r="K828">
            <v>818075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17966313</v>
          </cell>
        </row>
        <row r="829">
          <cell r="B829">
            <v>56</v>
          </cell>
          <cell r="C829" t="str">
            <v>LINCOLN</v>
          </cell>
          <cell r="D829" t="str">
            <v>CITY OR VILLAGE</v>
          </cell>
          <cell r="E829">
            <v>665</v>
          </cell>
          <cell r="F829" t="str">
            <v>HERSHEY</v>
          </cell>
          <cell r="G829">
            <v>2137470</v>
          </cell>
          <cell r="H829">
            <v>1306255</v>
          </cell>
          <cell r="I829">
            <v>5246213</v>
          </cell>
          <cell r="J829">
            <v>31736830</v>
          </cell>
          <cell r="K829">
            <v>8656245</v>
          </cell>
          <cell r="L829">
            <v>0</v>
          </cell>
          <cell r="M829">
            <v>0</v>
          </cell>
          <cell r="N829">
            <v>253175</v>
          </cell>
          <cell r="O829">
            <v>0</v>
          </cell>
          <cell r="P829">
            <v>0</v>
          </cell>
          <cell r="Q829">
            <v>0</v>
          </cell>
          <cell r="R829">
            <v>49336188</v>
          </cell>
        </row>
        <row r="830">
          <cell r="B830">
            <v>56</v>
          </cell>
          <cell r="C830" t="str">
            <v>LINCOLN</v>
          </cell>
          <cell r="D830" t="str">
            <v>CITY OR VILLAGE</v>
          </cell>
          <cell r="E830">
            <v>312</v>
          </cell>
          <cell r="F830" t="str">
            <v>MAXWELL</v>
          </cell>
          <cell r="G830">
            <v>37738</v>
          </cell>
          <cell r="H830">
            <v>1155576</v>
          </cell>
          <cell r="I830">
            <v>4006485</v>
          </cell>
          <cell r="J830">
            <v>7538730</v>
          </cell>
          <cell r="K830">
            <v>623270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13361799</v>
          </cell>
        </row>
        <row r="831">
          <cell r="B831">
            <v>56</v>
          </cell>
          <cell r="C831" t="str">
            <v>LINCOLN</v>
          </cell>
          <cell r="D831" t="str">
            <v>CITY OR VILLAGE</v>
          </cell>
          <cell r="E831">
            <v>24733</v>
          </cell>
          <cell r="F831" t="str">
            <v>NORTH PLATTE</v>
          </cell>
          <cell r="G831">
            <v>52325115</v>
          </cell>
          <cell r="H831">
            <v>28191133</v>
          </cell>
          <cell r="I831">
            <v>32439463</v>
          </cell>
          <cell r="J831">
            <v>947502314</v>
          </cell>
          <cell r="K831">
            <v>536323015</v>
          </cell>
          <cell r="L831">
            <v>1573120</v>
          </cell>
          <cell r="M831">
            <v>0</v>
          </cell>
          <cell r="N831">
            <v>725365</v>
          </cell>
          <cell r="O831">
            <v>0</v>
          </cell>
          <cell r="P831">
            <v>14980</v>
          </cell>
          <cell r="Q831">
            <v>0</v>
          </cell>
          <cell r="R831">
            <v>1599094505</v>
          </cell>
        </row>
        <row r="832">
          <cell r="B832">
            <v>56</v>
          </cell>
          <cell r="C832" t="str">
            <v>LINCOLN</v>
          </cell>
          <cell r="D832" t="str">
            <v>CITY OR VILLAGE</v>
          </cell>
          <cell r="E832">
            <v>1286</v>
          </cell>
          <cell r="F832" t="str">
            <v>SUTHERLAND</v>
          </cell>
          <cell r="G832">
            <v>2533394</v>
          </cell>
          <cell r="H832">
            <v>1488518</v>
          </cell>
          <cell r="I832">
            <v>3496548</v>
          </cell>
          <cell r="J832">
            <v>55525945</v>
          </cell>
          <cell r="K832">
            <v>5944270</v>
          </cell>
          <cell r="L832">
            <v>2756750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71745425</v>
          </cell>
        </row>
        <row r="833">
          <cell r="B833">
            <v>56</v>
          </cell>
          <cell r="C833" t="str">
            <v>LINCOLN</v>
          </cell>
          <cell r="D833" t="str">
            <v>CITY OR VILLAGE</v>
          </cell>
          <cell r="E833">
            <v>366</v>
          </cell>
          <cell r="F833" t="str">
            <v>WALLACE</v>
          </cell>
          <cell r="G833">
            <v>755305</v>
          </cell>
          <cell r="H833">
            <v>41581</v>
          </cell>
          <cell r="I833">
            <v>27508</v>
          </cell>
          <cell r="J833">
            <v>9670100</v>
          </cell>
          <cell r="K833">
            <v>2602660</v>
          </cell>
          <cell r="L833">
            <v>0</v>
          </cell>
          <cell r="M833">
            <v>0</v>
          </cell>
          <cell r="N833">
            <v>198535</v>
          </cell>
          <cell r="O833">
            <v>5705</v>
          </cell>
          <cell r="P833">
            <v>13860</v>
          </cell>
          <cell r="Q833">
            <v>0</v>
          </cell>
          <cell r="R833">
            <v>13315254</v>
          </cell>
        </row>
        <row r="834">
          <cell r="B834">
            <v>56</v>
          </cell>
          <cell r="C834" t="str">
            <v>LINCOLN</v>
          </cell>
          <cell r="D834" t="str">
            <v>CITY OR VILLAGE</v>
          </cell>
          <cell r="E834">
            <v>78</v>
          </cell>
          <cell r="F834" t="str">
            <v>WELLFLEET</v>
          </cell>
          <cell r="G834">
            <v>20979</v>
          </cell>
          <cell r="H834">
            <v>101321</v>
          </cell>
          <cell r="I834">
            <v>77858</v>
          </cell>
          <cell r="J834">
            <v>1511695</v>
          </cell>
          <cell r="K834">
            <v>94305</v>
          </cell>
          <cell r="L834">
            <v>0</v>
          </cell>
          <cell r="M834">
            <v>0</v>
          </cell>
          <cell r="N834">
            <v>26260</v>
          </cell>
          <cell r="O834">
            <v>0</v>
          </cell>
          <cell r="P834">
            <v>0</v>
          </cell>
          <cell r="Q834">
            <v>0</v>
          </cell>
          <cell r="R834">
            <v>1832418</v>
          </cell>
        </row>
        <row r="835">
          <cell r="B835">
            <v>56</v>
          </cell>
          <cell r="C835" t="str">
            <v>LINCOLN</v>
          </cell>
          <cell r="D835" t="str">
            <v>CITY OR VILLAGE</v>
          </cell>
        </row>
        <row r="836">
          <cell r="B836">
            <v>56</v>
          </cell>
          <cell r="C836" t="str">
            <v>LINCOLN</v>
          </cell>
          <cell r="D836" t="str">
            <v>CITY OR VILLAGE</v>
          </cell>
        </row>
        <row r="837">
          <cell r="B837">
            <v>56</v>
          </cell>
          <cell r="C837" t="str">
            <v>LINCOLN</v>
          </cell>
          <cell r="D837" t="str">
            <v>CITY OR VILLAGE</v>
          </cell>
        </row>
        <row r="838">
          <cell r="B838">
            <v>56</v>
          </cell>
          <cell r="C838" t="str">
            <v>LINCOLN</v>
          </cell>
          <cell r="D838" t="str">
            <v>CITY OR VILLAGE</v>
          </cell>
        </row>
        <row r="839">
          <cell r="B839">
            <v>56</v>
          </cell>
          <cell r="C839" t="str">
            <v>LINCOLN</v>
          </cell>
          <cell r="D839" t="str">
            <v>CITY OR VILLAGE</v>
          </cell>
        </row>
        <row r="840">
          <cell r="B840">
            <v>56</v>
          </cell>
          <cell r="C840" t="str">
            <v>LINCOLN</v>
          </cell>
          <cell r="D840" t="str">
            <v>CITY OR VILLAGE</v>
          </cell>
        </row>
        <row r="841">
          <cell r="B841">
            <v>56</v>
          </cell>
          <cell r="C841" t="str">
            <v>LINCOLN</v>
          </cell>
          <cell r="D841" t="str">
            <v>CITY OR VILLAGE</v>
          </cell>
        </row>
        <row r="842">
          <cell r="B842">
            <v>56</v>
          </cell>
          <cell r="C842" t="str">
            <v>LINCOLN</v>
          </cell>
          <cell r="D842" t="str">
            <v>CITY OR VILLAGE</v>
          </cell>
        </row>
        <row r="843">
          <cell r="B843">
            <v>57</v>
          </cell>
          <cell r="C843" t="str">
            <v>LOGAN</v>
          </cell>
          <cell r="D843" t="str">
            <v>CITY OR VILLAGE</v>
          </cell>
          <cell r="E843">
            <v>32</v>
          </cell>
          <cell r="F843" t="str">
            <v>GANDY</v>
          </cell>
          <cell r="G843">
            <v>9137</v>
          </cell>
          <cell r="H843">
            <v>0</v>
          </cell>
          <cell r="I843">
            <v>0</v>
          </cell>
          <cell r="J843">
            <v>900116</v>
          </cell>
          <cell r="K843">
            <v>10121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919374</v>
          </cell>
        </row>
        <row r="844">
          <cell r="B844">
            <v>57</v>
          </cell>
          <cell r="C844" t="str">
            <v>LOGAN</v>
          </cell>
          <cell r="D844" t="str">
            <v>CITY OR VILLAGE</v>
          </cell>
          <cell r="E844">
            <v>305</v>
          </cell>
          <cell r="F844" t="str">
            <v>STAPLETON</v>
          </cell>
          <cell r="G844">
            <v>221109</v>
          </cell>
          <cell r="H844">
            <v>207792</v>
          </cell>
          <cell r="I844">
            <v>12951</v>
          </cell>
          <cell r="J844">
            <v>8085778</v>
          </cell>
          <cell r="K844">
            <v>1342185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9869815</v>
          </cell>
        </row>
        <row r="845">
          <cell r="B845">
            <v>57</v>
          </cell>
          <cell r="C845" t="str">
            <v>LOGAN</v>
          </cell>
          <cell r="D845" t="str">
            <v>CITY OR VILLAGE</v>
          </cell>
        </row>
        <row r="846">
          <cell r="B846">
            <v>57</v>
          </cell>
          <cell r="C846" t="str">
            <v>LOGAN</v>
          </cell>
          <cell r="D846" t="str">
            <v>CITY OR VILLAGE</v>
          </cell>
        </row>
        <row r="847">
          <cell r="B847">
            <v>57</v>
          </cell>
          <cell r="C847" t="str">
            <v>LOGAN</v>
          </cell>
          <cell r="D847" t="str">
            <v>CITY OR VILLAGE</v>
          </cell>
        </row>
        <row r="848">
          <cell r="B848">
            <v>57</v>
          </cell>
          <cell r="C848" t="str">
            <v>LOGAN</v>
          </cell>
          <cell r="D848" t="str">
            <v>CITY OR VILLAGE</v>
          </cell>
        </row>
        <row r="849">
          <cell r="B849">
            <v>57</v>
          </cell>
          <cell r="C849" t="str">
            <v>LOGAN</v>
          </cell>
          <cell r="D849" t="str">
            <v>CITY OR VILLAGE</v>
          </cell>
        </row>
        <row r="850">
          <cell r="B850">
            <v>57</v>
          </cell>
          <cell r="C850" t="str">
            <v>LOGAN</v>
          </cell>
          <cell r="D850" t="str">
            <v>CITY OR VILLAGE</v>
          </cell>
        </row>
        <row r="851">
          <cell r="B851">
            <v>57</v>
          </cell>
          <cell r="C851" t="str">
            <v>LOGAN</v>
          </cell>
          <cell r="D851" t="str">
            <v>CITY OR VILLAGE</v>
          </cell>
        </row>
        <row r="852">
          <cell r="B852">
            <v>57</v>
          </cell>
          <cell r="C852" t="str">
            <v>LOGAN</v>
          </cell>
          <cell r="D852" t="str">
            <v>CITY OR VILLAGE</v>
          </cell>
        </row>
        <row r="853">
          <cell r="B853">
            <v>57</v>
          </cell>
          <cell r="C853" t="str">
            <v>LOGAN</v>
          </cell>
          <cell r="D853" t="str">
            <v>CITY OR VILLAGE</v>
          </cell>
        </row>
        <row r="854">
          <cell r="B854">
            <v>57</v>
          </cell>
          <cell r="C854" t="str">
            <v>LOGAN</v>
          </cell>
          <cell r="D854" t="str">
            <v>CITY OR VILLAGE</v>
          </cell>
        </row>
        <row r="855">
          <cell r="B855">
            <v>57</v>
          </cell>
          <cell r="C855" t="str">
            <v>LOGAN</v>
          </cell>
          <cell r="D855" t="str">
            <v>CITY OR VILLAGE</v>
          </cell>
        </row>
        <row r="856">
          <cell r="B856">
            <v>57</v>
          </cell>
          <cell r="C856" t="str">
            <v>LOGAN</v>
          </cell>
          <cell r="D856" t="str">
            <v>CITY OR VILLAGE</v>
          </cell>
        </row>
        <row r="857">
          <cell r="B857">
            <v>57</v>
          </cell>
          <cell r="C857" t="str">
            <v>LOGAN</v>
          </cell>
          <cell r="D857" t="str">
            <v>CITY OR VILLAGE</v>
          </cell>
        </row>
        <row r="858">
          <cell r="B858">
            <v>58</v>
          </cell>
          <cell r="C858" t="str">
            <v>LOUP</v>
          </cell>
          <cell r="D858" t="str">
            <v>CITY OR VILLAGE</v>
          </cell>
          <cell r="E858">
            <v>190</v>
          </cell>
          <cell r="F858" t="str">
            <v>TAYLOR</v>
          </cell>
          <cell r="G858">
            <v>160210</v>
          </cell>
          <cell r="H858">
            <v>81505</v>
          </cell>
          <cell r="I858">
            <v>4360</v>
          </cell>
          <cell r="J858">
            <v>3140275</v>
          </cell>
          <cell r="K858">
            <v>489500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3875850</v>
          </cell>
        </row>
        <row r="859">
          <cell r="B859">
            <v>58</v>
          </cell>
          <cell r="C859" t="str">
            <v>LOUP</v>
          </cell>
          <cell r="D859" t="str">
            <v>CITY OR VILLAGE</v>
          </cell>
        </row>
        <row r="860">
          <cell r="B860">
            <v>58</v>
          </cell>
          <cell r="C860" t="str">
            <v>LOUP</v>
          </cell>
          <cell r="D860" t="str">
            <v>CITY OR VILLAGE</v>
          </cell>
        </row>
        <row r="861">
          <cell r="B861">
            <v>58</v>
          </cell>
          <cell r="C861" t="str">
            <v>LOUP</v>
          </cell>
          <cell r="D861" t="str">
            <v>CITY OR VILLAGE</v>
          </cell>
        </row>
        <row r="862">
          <cell r="B862">
            <v>58</v>
          </cell>
          <cell r="C862" t="str">
            <v>LOUP</v>
          </cell>
          <cell r="D862" t="str">
            <v>CITY OR VILLAGE</v>
          </cell>
        </row>
        <row r="863">
          <cell r="B863">
            <v>58</v>
          </cell>
          <cell r="C863" t="str">
            <v>LOUP</v>
          </cell>
          <cell r="D863" t="str">
            <v>CITY OR VILLAGE</v>
          </cell>
        </row>
        <row r="864">
          <cell r="B864">
            <v>58</v>
          </cell>
          <cell r="C864" t="str">
            <v>LOUP</v>
          </cell>
          <cell r="D864" t="str">
            <v>CITY OR VILLAGE</v>
          </cell>
        </row>
        <row r="865">
          <cell r="B865">
            <v>58</v>
          </cell>
          <cell r="C865" t="str">
            <v>LOUP</v>
          </cell>
          <cell r="D865" t="str">
            <v>CITY OR VILLAGE</v>
          </cell>
        </row>
        <row r="866">
          <cell r="B866">
            <v>58</v>
          </cell>
          <cell r="C866" t="str">
            <v>LOUP</v>
          </cell>
          <cell r="D866" t="str">
            <v>CITY OR VILLAGE</v>
          </cell>
        </row>
        <row r="867">
          <cell r="B867">
            <v>58</v>
          </cell>
          <cell r="C867" t="str">
            <v>LOUP</v>
          </cell>
          <cell r="D867" t="str">
            <v>CITY OR VILLAGE</v>
          </cell>
        </row>
        <row r="868">
          <cell r="B868">
            <v>58</v>
          </cell>
          <cell r="C868" t="str">
            <v>LOUP</v>
          </cell>
          <cell r="D868" t="str">
            <v>CITY OR VILLAGE</v>
          </cell>
        </row>
        <row r="869">
          <cell r="B869">
            <v>58</v>
          </cell>
          <cell r="C869" t="str">
            <v>LOUP</v>
          </cell>
          <cell r="D869" t="str">
            <v>CITY OR VILLAGE</v>
          </cell>
        </row>
        <row r="870">
          <cell r="B870">
            <v>58</v>
          </cell>
          <cell r="C870" t="str">
            <v>LOUP</v>
          </cell>
          <cell r="D870" t="str">
            <v>CITY OR VILLAGE</v>
          </cell>
        </row>
        <row r="871">
          <cell r="B871">
            <v>58</v>
          </cell>
          <cell r="C871" t="str">
            <v>LOUP</v>
          </cell>
          <cell r="D871" t="str">
            <v>CITY OR VILLAGE</v>
          </cell>
        </row>
        <row r="872">
          <cell r="B872">
            <v>58</v>
          </cell>
          <cell r="C872" t="str">
            <v>LOUP</v>
          </cell>
          <cell r="D872" t="str">
            <v>CITY OR VILLAGE</v>
          </cell>
        </row>
        <row r="873">
          <cell r="B873">
            <v>59</v>
          </cell>
          <cell r="C873" t="str">
            <v>MADISON</v>
          </cell>
          <cell r="D873" t="str">
            <v>CITY OR VILLAGE</v>
          </cell>
          <cell r="E873">
            <v>1207</v>
          </cell>
          <cell r="F873" t="str">
            <v>BATTLE CREEK</v>
          </cell>
          <cell r="G873">
            <v>1005803</v>
          </cell>
          <cell r="H873">
            <v>342207</v>
          </cell>
          <cell r="I873">
            <v>39863</v>
          </cell>
          <cell r="J873">
            <v>56263744</v>
          </cell>
          <cell r="K873">
            <v>4382425</v>
          </cell>
          <cell r="L873">
            <v>0</v>
          </cell>
          <cell r="M873">
            <v>0</v>
          </cell>
          <cell r="N873">
            <v>102991</v>
          </cell>
          <cell r="O873">
            <v>0</v>
          </cell>
          <cell r="P873">
            <v>175</v>
          </cell>
          <cell r="Q873">
            <v>0</v>
          </cell>
          <cell r="R873">
            <v>62137208</v>
          </cell>
        </row>
        <row r="874">
          <cell r="B874">
            <v>59</v>
          </cell>
          <cell r="C874" t="str">
            <v>MADISON</v>
          </cell>
          <cell r="D874" t="str">
            <v>CITY OR VILLAGE</v>
          </cell>
          <cell r="E874">
            <v>2438</v>
          </cell>
          <cell r="F874" t="str">
            <v>MADISON</v>
          </cell>
          <cell r="G874">
            <v>1214659</v>
          </cell>
          <cell r="H874">
            <v>770612</v>
          </cell>
          <cell r="I874">
            <v>888161</v>
          </cell>
          <cell r="J874">
            <v>44993531</v>
          </cell>
          <cell r="K874">
            <v>9399142</v>
          </cell>
          <cell r="L874">
            <v>415650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57681755</v>
          </cell>
        </row>
        <row r="875">
          <cell r="B875">
            <v>59</v>
          </cell>
          <cell r="C875" t="str">
            <v>MADISON</v>
          </cell>
          <cell r="D875" t="str">
            <v>CITY OR VILLAGE</v>
          </cell>
          <cell r="E875">
            <v>301</v>
          </cell>
          <cell r="F875" t="str">
            <v>MEADOW GROVE</v>
          </cell>
          <cell r="G875">
            <v>95736</v>
          </cell>
          <cell r="H875">
            <v>166080</v>
          </cell>
          <cell r="I875">
            <v>6692</v>
          </cell>
          <cell r="J875">
            <v>7193532</v>
          </cell>
          <cell r="K875">
            <v>686842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8148882</v>
          </cell>
        </row>
        <row r="876">
          <cell r="B876">
            <v>59</v>
          </cell>
          <cell r="C876" t="str">
            <v>MADISON</v>
          </cell>
          <cell r="D876" t="str">
            <v>CITY OR VILLAGE</v>
          </cell>
          <cell r="E876">
            <v>721</v>
          </cell>
          <cell r="F876" t="str">
            <v>NEWMAN GROVE</v>
          </cell>
          <cell r="G876">
            <v>1544178</v>
          </cell>
          <cell r="H876">
            <v>205335</v>
          </cell>
          <cell r="I876">
            <v>21798</v>
          </cell>
          <cell r="J876">
            <v>15253685</v>
          </cell>
          <cell r="K876">
            <v>4871779</v>
          </cell>
          <cell r="L876">
            <v>92497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21989272</v>
          </cell>
        </row>
        <row r="877">
          <cell r="B877">
            <v>59</v>
          </cell>
          <cell r="C877" t="str">
            <v>MADISON</v>
          </cell>
          <cell r="D877" t="str">
            <v>CITY OR VILLAGE</v>
          </cell>
          <cell r="E877">
            <v>24210</v>
          </cell>
          <cell r="F877" t="str">
            <v>NORFOLK</v>
          </cell>
          <cell r="G877">
            <v>45915749</v>
          </cell>
          <cell r="H877">
            <v>12620170</v>
          </cell>
          <cell r="I877">
            <v>9190485</v>
          </cell>
          <cell r="J877">
            <v>1072864315</v>
          </cell>
          <cell r="K877">
            <v>434577577</v>
          </cell>
          <cell r="L877">
            <v>10112823</v>
          </cell>
          <cell r="M877">
            <v>0</v>
          </cell>
          <cell r="N877">
            <v>152915</v>
          </cell>
          <cell r="O877">
            <v>26017</v>
          </cell>
          <cell r="P877">
            <v>218409</v>
          </cell>
          <cell r="Q877">
            <v>0</v>
          </cell>
          <cell r="R877">
            <v>1585678460</v>
          </cell>
        </row>
        <row r="878">
          <cell r="B878">
            <v>59</v>
          </cell>
          <cell r="C878" t="str">
            <v>MADISON</v>
          </cell>
          <cell r="D878" t="str">
            <v>CITY OR VILLAGE</v>
          </cell>
          <cell r="E878">
            <v>953</v>
          </cell>
          <cell r="F878" t="str">
            <v>TILDEN</v>
          </cell>
          <cell r="G878">
            <v>680810</v>
          </cell>
          <cell r="H878">
            <v>179985</v>
          </cell>
          <cell r="I878">
            <v>22663</v>
          </cell>
          <cell r="J878">
            <v>17876928</v>
          </cell>
          <cell r="K878">
            <v>3159643</v>
          </cell>
          <cell r="L878">
            <v>0</v>
          </cell>
          <cell r="M878">
            <v>0</v>
          </cell>
          <cell r="N878">
            <v>253119</v>
          </cell>
          <cell r="O878">
            <v>0</v>
          </cell>
          <cell r="P878">
            <v>0</v>
          </cell>
          <cell r="Q878">
            <v>0</v>
          </cell>
          <cell r="R878">
            <v>22173148</v>
          </cell>
        </row>
        <row r="879">
          <cell r="B879">
            <v>59</v>
          </cell>
          <cell r="C879" t="str">
            <v>MADISON</v>
          </cell>
          <cell r="D879" t="str">
            <v>CITY OR VILLAGE</v>
          </cell>
        </row>
        <row r="880">
          <cell r="B880">
            <v>59</v>
          </cell>
          <cell r="C880" t="str">
            <v>MADISON</v>
          </cell>
          <cell r="D880" t="str">
            <v>CITY OR VILLAGE</v>
          </cell>
        </row>
        <row r="881">
          <cell r="B881">
            <v>59</v>
          </cell>
          <cell r="C881" t="str">
            <v>MADISON</v>
          </cell>
          <cell r="D881" t="str">
            <v>CITY OR VILLAGE</v>
          </cell>
        </row>
        <row r="882">
          <cell r="B882">
            <v>59</v>
          </cell>
          <cell r="C882" t="str">
            <v>MADISON</v>
          </cell>
          <cell r="D882" t="str">
            <v>CITY OR VILLAGE</v>
          </cell>
        </row>
        <row r="883">
          <cell r="B883">
            <v>59</v>
          </cell>
          <cell r="C883" t="str">
            <v>MADISON</v>
          </cell>
          <cell r="D883" t="str">
            <v>CITY OR VILLAGE</v>
          </cell>
        </row>
        <row r="884">
          <cell r="B884">
            <v>59</v>
          </cell>
          <cell r="C884" t="str">
            <v>MADISON</v>
          </cell>
          <cell r="D884" t="str">
            <v>CITY OR VILLAGE</v>
          </cell>
        </row>
        <row r="885">
          <cell r="B885">
            <v>59</v>
          </cell>
          <cell r="C885" t="str">
            <v>MADISON</v>
          </cell>
          <cell r="D885" t="str">
            <v>CITY OR VILLAGE</v>
          </cell>
        </row>
        <row r="886">
          <cell r="B886">
            <v>59</v>
          </cell>
          <cell r="C886" t="str">
            <v>MADISON</v>
          </cell>
          <cell r="D886" t="str">
            <v>CITY OR VILLAGE</v>
          </cell>
        </row>
        <row r="887">
          <cell r="B887">
            <v>59</v>
          </cell>
          <cell r="C887" t="str">
            <v>MADISON</v>
          </cell>
          <cell r="D887" t="str">
            <v>CITY OR VILLAGE</v>
          </cell>
        </row>
        <row r="888">
          <cell r="B888">
            <v>60</v>
          </cell>
          <cell r="C888" t="str">
            <v>MCPHERSON</v>
          </cell>
          <cell r="D888" t="str">
            <v>CITY OR VILLAGE</v>
          </cell>
          <cell r="E888" t="str">
            <v>Unicorp.</v>
          </cell>
          <cell r="F888" t="str">
            <v>Tryon County Seat</v>
          </cell>
        </row>
        <row r="889">
          <cell r="B889">
            <v>60</v>
          </cell>
          <cell r="C889" t="str">
            <v>MCPHERSON</v>
          </cell>
          <cell r="D889" t="str">
            <v>CITY OR VILLAGE</v>
          </cell>
        </row>
        <row r="890">
          <cell r="B890">
            <v>60</v>
          </cell>
          <cell r="C890" t="str">
            <v>MCPHERSON</v>
          </cell>
          <cell r="D890" t="str">
            <v>CITY OR VILLAGE</v>
          </cell>
        </row>
        <row r="891">
          <cell r="B891">
            <v>60</v>
          </cell>
          <cell r="C891" t="str">
            <v>MCPHERSON</v>
          </cell>
          <cell r="D891" t="str">
            <v>CITY OR VILLAGE</v>
          </cell>
        </row>
        <row r="892">
          <cell r="B892">
            <v>60</v>
          </cell>
          <cell r="C892" t="str">
            <v>MCPHERSON</v>
          </cell>
          <cell r="D892" t="str">
            <v>CITY OR VILLAGE</v>
          </cell>
        </row>
        <row r="893">
          <cell r="B893">
            <v>60</v>
          </cell>
          <cell r="C893" t="str">
            <v>MCPHERSON</v>
          </cell>
          <cell r="D893" t="str">
            <v>CITY OR VILLAGE</v>
          </cell>
        </row>
        <row r="894">
          <cell r="B894">
            <v>60</v>
          </cell>
          <cell r="C894" t="str">
            <v>MCPHERSON</v>
          </cell>
          <cell r="D894" t="str">
            <v>CITY OR VILLAGE</v>
          </cell>
        </row>
        <row r="895">
          <cell r="B895">
            <v>60</v>
          </cell>
          <cell r="C895" t="str">
            <v>MCPHERSON</v>
          </cell>
          <cell r="D895" t="str">
            <v>CITY OR VILLAGE</v>
          </cell>
        </row>
        <row r="896">
          <cell r="B896">
            <v>60</v>
          </cell>
          <cell r="C896" t="str">
            <v>MCPHERSON</v>
          </cell>
          <cell r="D896" t="str">
            <v>CITY OR VILLAGE</v>
          </cell>
        </row>
        <row r="897">
          <cell r="B897">
            <v>60</v>
          </cell>
          <cell r="C897" t="str">
            <v>MCPHERSON</v>
          </cell>
          <cell r="D897" t="str">
            <v>CITY OR VILLAGE</v>
          </cell>
        </row>
        <row r="898">
          <cell r="B898">
            <v>60</v>
          </cell>
          <cell r="C898" t="str">
            <v>MCPHERSON</v>
          </cell>
          <cell r="D898" t="str">
            <v>CITY OR VILLAGE</v>
          </cell>
        </row>
        <row r="899">
          <cell r="B899">
            <v>60</v>
          </cell>
          <cell r="C899" t="str">
            <v>MCPHERSON</v>
          </cell>
          <cell r="D899" t="str">
            <v>CITY OR VILLAGE</v>
          </cell>
        </row>
        <row r="900">
          <cell r="B900">
            <v>60</v>
          </cell>
          <cell r="C900" t="str">
            <v>MCPHERSON</v>
          </cell>
          <cell r="D900" t="str">
            <v>CITY OR VILLAGE</v>
          </cell>
        </row>
        <row r="901">
          <cell r="B901">
            <v>60</v>
          </cell>
          <cell r="C901" t="str">
            <v>MCPHERSON</v>
          </cell>
          <cell r="D901" t="str">
            <v>CITY OR VILLAGE</v>
          </cell>
        </row>
        <row r="902">
          <cell r="B902">
            <v>60</v>
          </cell>
          <cell r="C902" t="str">
            <v>MCPHERSON</v>
          </cell>
          <cell r="D902" t="str">
            <v>CITY OR VILLAGE</v>
          </cell>
        </row>
        <row r="903">
          <cell r="B903">
            <v>61</v>
          </cell>
          <cell r="C903" t="str">
            <v>MERRICK</v>
          </cell>
          <cell r="D903" t="str">
            <v>CITY OR VILLAGE</v>
          </cell>
          <cell r="E903">
            <v>2934</v>
          </cell>
          <cell r="F903" t="str">
            <v>CENTRAL CITY</v>
          </cell>
          <cell r="G903">
            <v>13710147</v>
          </cell>
          <cell r="H903">
            <v>2295935</v>
          </cell>
          <cell r="I903">
            <v>6544925</v>
          </cell>
          <cell r="J903">
            <v>101833695</v>
          </cell>
          <cell r="K903">
            <v>26044040</v>
          </cell>
          <cell r="L903">
            <v>1400950</v>
          </cell>
          <cell r="M903">
            <v>0</v>
          </cell>
          <cell r="N903">
            <v>391380</v>
          </cell>
          <cell r="O903">
            <v>0</v>
          </cell>
          <cell r="P903">
            <v>17205</v>
          </cell>
          <cell r="Q903">
            <v>0</v>
          </cell>
          <cell r="R903">
            <v>152238277</v>
          </cell>
        </row>
        <row r="904">
          <cell r="B904">
            <v>61</v>
          </cell>
          <cell r="C904" t="str">
            <v>MERRICK</v>
          </cell>
          <cell r="D904" t="str">
            <v>CITY OR VILLAGE</v>
          </cell>
          <cell r="E904">
            <v>287</v>
          </cell>
          <cell r="F904" t="str">
            <v>CHAPMAN</v>
          </cell>
          <cell r="G904">
            <v>522631</v>
          </cell>
          <cell r="H904">
            <v>1157106</v>
          </cell>
          <cell r="I904">
            <v>2690666</v>
          </cell>
          <cell r="J904">
            <v>6388070</v>
          </cell>
          <cell r="K904">
            <v>2672850</v>
          </cell>
          <cell r="L904">
            <v>0</v>
          </cell>
          <cell r="M904">
            <v>0</v>
          </cell>
          <cell r="N904">
            <v>163875</v>
          </cell>
          <cell r="O904">
            <v>0</v>
          </cell>
          <cell r="P904">
            <v>0</v>
          </cell>
          <cell r="Q904">
            <v>0</v>
          </cell>
          <cell r="R904">
            <v>13595198</v>
          </cell>
        </row>
        <row r="905">
          <cell r="B905">
            <v>61</v>
          </cell>
          <cell r="C905" t="str">
            <v>MERRICK</v>
          </cell>
          <cell r="D905" t="str">
            <v>CITY OR VILLAGE</v>
          </cell>
          <cell r="E905">
            <v>369</v>
          </cell>
          <cell r="F905" t="str">
            <v>CLARKS</v>
          </cell>
          <cell r="G905">
            <v>1229552</v>
          </cell>
          <cell r="H905">
            <v>954461</v>
          </cell>
          <cell r="I905">
            <v>1177872</v>
          </cell>
          <cell r="J905">
            <v>7570170</v>
          </cell>
          <cell r="K905">
            <v>3215870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14147925</v>
          </cell>
        </row>
        <row r="906">
          <cell r="B906">
            <v>61</v>
          </cell>
          <cell r="C906" t="str">
            <v>MERRICK</v>
          </cell>
          <cell r="D906" t="str">
            <v>CITY OR VILLAGE</v>
          </cell>
          <cell r="E906">
            <v>472</v>
          </cell>
          <cell r="F906" t="str">
            <v>PALMER</v>
          </cell>
          <cell r="G906">
            <v>811343</v>
          </cell>
          <cell r="H906">
            <v>138478</v>
          </cell>
          <cell r="I906">
            <v>64403</v>
          </cell>
          <cell r="J906">
            <v>11080215</v>
          </cell>
          <cell r="K906">
            <v>3833165</v>
          </cell>
          <cell r="L906">
            <v>0</v>
          </cell>
          <cell r="M906">
            <v>0</v>
          </cell>
          <cell r="N906">
            <v>16010</v>
          </cell>
          <cell r="O906">
            <v>0</v>
          </cell>
          <cell r="P906">
            <v>5315</v>
          </cell>
          <cell r="Q906">
            <v>0</v>
          </cell>
          <cell r="R906">
            <v>15948929</v>
          </cell>
        </row>
        <row r="907">
          <cell r="B907">
            <v>61</v>
          </cell>
          <cell r="C907" t="str">
            <v>MERRICK</v>
          </cell>
          <cell r="D907" t="str">
            <v>CITY OR VILLAGE</v>
          </cell>
          <cell r="E907">
            <v>362</v>
          </cell>
          <cell r="F907" t="str">
            <v>SILVER CREEK</v>
          </cell>
          <cell r="G907">
            <v>477244</v>
          </cell>
          <cell r="H907">
            <v>436052</v>
          </cell>
          <cell r="I907">
            <v>1757515</v>
          </cell>
          <cell r="J907">
            <v>10589355</v>
          </cell>
          <cell r="K907">
            <v>2139418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15399584</v>
          </cell>
        </row>
        <row r="908">
          <cell r="B908">
            <v>61</v>
          </cell>
          <cell r="C908" t="str">
            <v>MERRICK</v>
          </cell>
          <cell r="D908" t="str">
            <v>CITY OR VILLAGE</v>
          </cell>
        </row>
        <row r="909">
          <cell r="B909">
            <v>61</v>
          </cell>
          <cell r="C909" t="str">
            <v>MERRICK</v>
          </cell>
          <cell r="D909" t="str">
            <v>CITY OR VILLAGE</v>
          </cell>
        </row>
        <row r="910">
          <cell r="B910">
            <v>61</v>
          </cell>
          <cell r="C910" t="str">
            <v>MERRICK</v>
          </cell>
          <cell r="D910" t="str">
            <v>CITY OR VILLAGE</v>
          </cell>
        </row>
        <row r="911">
          <cell r="B911">
            <v>61</v>
          </cell>
          <cell r="C911" t="str">
            <v>MERRICK</v>
          </cell>
          <cell r="D911" t="str">
            <v>CITY OR VILLAGE</v>
          </cell>
        </row>
        <row r="912">
          <cell r="B912">
            <v>61</v>
          </cell>
          <cell r="C912" t="str">
            <v>MERRICK</v>
          </cell>
          <cell r="D912" t="str">
            <v>CITY OR VILLAGE</v>
          </cell>
        </row>
        <row r="913">
          <cell r="B913">
            <v>61</v>
          </cell>
          <cell r="C913" t="str">
            <v>MERRICK</v>
          </cell>
          <cell r="D913" t="str">
            <v>CITY OR VILLAGE</v>
          </cell>
        </row>
        <row r="914">
          <cell r="B914">
            <v>61</v>
          </cell>
          <cell r="C914" t="str">
            <v>MERRICK</v>
          </cell>
          <cell r="D914" t="str">
            <v>CITY OR VILLAGE</v>
          </cell>
        </row>
        <row r="915">
          <cell r="B915">
            <v>61</v>
          </cell>
          <cell r="C915" t="str">
            <v>MERRICK</v>
          </cell>
          <cell r="D915" t="str">
            <v>CITY OR VILLAGE</v>
          </cell>
        </row>
        <row r="916">
          <cell r="B916">
            <v>61</v>
          </cell>
          <cell r="C916" t="str">
            <v>MERRICK</v>
          </cell>
          <cell r="D916" t="str">
            <v>CITY OR VILLAGE</v>
          </cell>
        </row>
        <row r="917">
          <cell r="B917">
            <v>61</v>
          </cell>
          <cell r="C917" t="str">
            <v>MERRICK</v>
          </cell>
          <cell r="D917" t="str">
            <v>CITY OR VILLAGE</v>
          </cell>
        </row>
        <row r="918">
          <cell r="B918">
            <v>62</v>
          </cell>
          <cell r="C918" t="str">
            <v>MORRILL</v>
          </cell>
          <cell r="D918" t="str">
            <v>CITY OR VILLAGE</v>
          </cell>
          <cell r="E918">
            <v>1209</v>
          </cell>
          <cell r="F918" t="str">
            <v>BAYARD</v>
          </cell>
          <cell r="G918">
            <v>1127765</v>
          </cell>
          <cell r="H918">
            <v>1126759</v>
          </cell>
          <cell r="I918">
            <v>1880688</v>
          </cell>
          <cell r="J918">
            <v>26344700</v>
          </cell>
          <cell r="K918">
            <v>3885800</v>
          </cell>
          <cell r="L918">
            <v>308325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34674037</v>
          </cell>
        </row>
        <row r="919">
          <cell r="B919">
            <v>62</v>
          </cell>
          <cell r="C919" t="str">
            <v>MORRILL</v>
          </cell>
          <cell r="D919" t="str">
            <v>CITY OR VILLAGE</v>
          </cell>
          <cell r="E919">
            <v>1545</v>
          </cell>
          <cell r="F919" t="str">
            <v>BRIDGEPORT</v>
          </cell>
          <cell r="G919">
            <v>9737585</v>
          </cell>
          <cell r="H919">
            <v>2665784</v>
          </cell>
          <cell r="I919">
            <v>3763738</v>
          </cell>
          <cell r="J919">
            <v>43357475</v>
          </cell>
          <cell r="K919">
            <v>17707160</v>
          </cell>
          <cell r="L919">
            <v>5733900</v>
          </cell>
          <cell r="M919">
            <v>0</v>
          </cell>
          <cell r="N919">
            <v>50470</v>
          </cell>
          <cell r="O919">
            <v>0</v>
          </cell>
          <cell r="P919">
            <v>0</v>
          </cell>
          <cell r="Q919">
            <v>0</v>
          </cell>
          <cell r="R919">
            <v>83016112</v>
          </cell>
        </row>
        <row r="920">
          <cell r="B920">
            <v>62</v>
          </cell>
          <cell r="C920" t="str">
            <v>MORRILL</v>
          </cell>
          <cell r="D920" t="str">
            <v>CITY OR VILLAGE</v>
          </cell>
          <cell r="E920">
            <v>128</v>
          </cell>
          <cell r="F920" t="str">
            <v>BROADWATER</v>
          </cell>
          <cell r="G920">
            <v>133325</v>
          </cell>
          <cell r="H920">
            <v>343044</v>
          </cell>
          <cell r="I920">
            <v>1050550</v>
          </cell>
          <cell r="J920">
            <v>1989850</v>
          </cell>
          <cell r="K920">
            <v>345855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3862624</v>
          </cell>
        </row>
        <row r="921">
          <cell r="B921">
            <v>62</v>
          </cell>
          <cell r="C921" t="str">
            <v>MORRILL</v>
          </cell>
          <cell r="D921" t="str">
            <v>CITY OR VILLAGE</v>
          </cell>
        </row>
        <row r="922">
          <cell r="B922">
            <v>62</v>
          </cell>
          <cell r="C922" t="str">
            <v>MORRILL</v>
          </cell>
          <cell r="D922" t="str">
            <v>CITY OR VILLAGE</v>
          </cell>
        </row>
        <row r="923">
          <cell r="B923">
            <v>62</v>
          </cell>
          <cell r="C923" t="str">
            <v>MORRILL</v>
          </cell>
          <cell r="D923" t="str">
            <v>CITY OR VILLAGE</v>
          </cell>
        </row>
        <row r="924">
          <cell r="B924">
            <v>62</v>
          </cell>
          <cell r="C924" t="str">
            <v>MORRILL</v>
          </cell>
          <cell r="D924" t="str">
            <v>CITY OR VILLAGE</v>
          </cell>
        </row>
        <row r="925">
          <cell r="B925">
            <v>62</v>
          </cell>
          <cell r="C925" t="str">
            <v>MORRILL</v>
          </cell>
          <cell r="D925" t="str">
            <v>CITY OR VILLAGE</v>
          </cell>
        </row>
        <row r="926">
          <cell r="B926">
            <v>62</v>
          </cell>
          <cell r="C926" t="str">
            <v>MORRILL</v>
          </cell>
          <cell r="D926" t="str">
            <v>CITY OR VILLAGE</v>
          </cell>
        </row>
        <row r="927">
          <cell r="B927">
            <v>62</v>
          </cell>
          <cell r="C927" t="str">
            <v>MORRILL</v>
          </cell>
          <cell r="D927" t="str">
            <v>CITY OR VILLAGE</v>
          </cell>
        </row>
        <row r="928">
          <cell r="B928">
            <v>62</v>
          </cell>
          <cell r="C928" t="str">
            <v>MORRILL</v>
          </cell>
          <cell r="D928" t="str">
            <v>CITY OR VILLAGE</v>
          </cell>
        </row>
        <row r="929">
          <cell r="B929">
            <v>62</v>
          </cell>
          <cell r="C929" t="str">
            <v>MORRILL</v>
          </cell>
          <cell r="D929" t="str">
            <v>CITY OR VILLAGE</v>
          </cell>
        </row>
        <row r="930">
          <cell r="B930">
            <v>62</v>
          </cell>
          <cell r="C930" t="str">
            <v>MORRILL</v>
          </cell>
          <cell r="D930" t="str">
            <v>CITY OR VILLAGE</v>
          </cell>
        </row>
        <row r="931">
          <cell r="B931">
            <v>62</v>
          </cell>
          <cell r="C931" t="str">
            <v>MORRILL</v>
          </cell>
          <cell r="D931" t="str">
            <v>CITY OR VILLAGE</v>
          </cell>
        </row>
        <row r="932">
          <cell r="B932">
            <v>62</v>
          </cell>
          <cell r="C932" t="str">
            <v>MORRILL</v>
          </cell>
          <cell r="D932" t="str">
            <v>CITY OR VILLAGE</v>
          </cell>
        </row>
        <row r="933">
          <cell r="B933">
            <v>63</v>
          </cell>
          <cell r="C933" t="str">
            <v>NANCE</v>
          </cell>
          <cell r="D933" t="str">
            <v>CITY OR VILLAGE</v>
          </cell>
          <cell r="E933">
            <v>126</v>
          </cell>
          <cell r="F933" t="str">
            <v>BELGRADE</v>
          </cell>
          <cell r="G933">
            <v>127832</v>
          </cell>
          <cell r="H933">
            <v>56255</v>
          </cell>
          <cell r="I933">
            <v>7912</v>
          </cell>
          <cell r="J933">
            <v>2122880</v>
          </cell>
          <cell r="K933">
            <v>190350</v>
          </cell>
          <cell r="L933">
            <v>0</v>
          </cell>
          <cell r="M933">
            <v>0</v>
          </cell>
          <cell r="N933">
            <v>4155</v>
          </cell>
          <cell r="O933">
            <v>0</v>
          </cell>
          <cell r="P933">
            <v>26490</v>
          </cell>
          <cell r="Q933">
            <v>0</v>
          </cell>
          <cell r="R933">
            <v>2535874</v>
          </cell>
        </row>
        <row r="934">
          <cell r="B934">
            <v>63</v>
          </cell>
          <cell r="C934" t="str">
            <v>NANCE</v>
          </cell>
          <cell r="D934" t="str">
            <v>CITY OR VILLAGE</v>
          </cell>
          <cell r="E934">
            <v>1307</v>
          </cell>
          <cell r="F934" t="str">
            <v>FULLERTON</v>
          </cell>
          <cell r="G934">
            <v>3782261</v>
          </cell>
          <cell r="H934">
            <v>738503</v>
          </cell>
          <cell r="I934">
            <v>661141</v>
          </cell>
          <cell r="J934">
            <v>38490780</v>
          </cell>
          <cell r="K934">
            <v>11595300</v>
          </cell>
          <cell r="L934">
            <v>51630</v>
          </cell>
          <cell r="M934">
            <v>0</v>
          </cell>
          <cell r="N934">
            <v>166330</v>
          </cell>
          <cell r="O934">
            <v>132500</v>
          </cell>
          <cell r="P934">
            <v>1085</v>
          </cell>
          <cell r="Q934">
            <v>0</v>
          </cell>
          <cell r="R934">
            <v>55619530</v>
          </cell>
        </row>
        <row r="935">
          <cell r="B935">
            <v>63</v>
          </cell>
          <cell r="C935" t="str">
            <v>NANCE</v>
          </cell>
          <cell r="D935" t="str">
            <v>CITY OR VILLAGE</v>
          </cell>
          <cell r="E935">
            <v>1003</v>
          </cell>
          <cell r="F935" t="str">
            <v>GENOA</v>
          </cell>
          <cell r="G935">
            <v>597306</v>
          </cell>
          <cell r="H935">
            <v>578455</v>
          </cell>
          <cell r="I935">
            <v>1600176</v>
          </cell>
          <cell r="J935">
            <v>28837735</v>
          </cell>
          <cell r="K935">
            <v>3150525</v>
          </cell>
          <cell r="L935">
            <v>0</v>
          </cell>
          <cell r="M935">
            <v>0</v>
          </cell>
          <cell r="N935">
            <v>247465</v>
          </cell>
          <cell r="O935">
            <v>0</v>
          </cell>
          <cell r="P935">
            <v>35695</v>
          </cell>
          <cell r="Q935">
            <v>0</v>
          </cell>
          <cell r="R935">
            <v>35047357</v>
          </cell>
        </row>
        <row r="936">
          <cell r="B936">
            <v>63</v>
          </cell>
          <cell r="C936" t="str">
            <v>NANCE</v>
          </cell>
          <cell r="D936" t="str">
            <v>CITY OR VILLAGE</v>
          </cell>
        </row>
        <row r="937">
          <cell r="B937">
            <v>63</v>
          </cell>
          <cell r="C937" t="str">
            <v>NANCE</v>
          </cell>
          <cell r="D937" t="str">
            <v>CITY OR VILLAGE</v>
          </cell>
        </row>
        <row r="938">
          <cell r="B938">
            <v>63</v>
          </cell>
          <cell r="C938" t="str">
            <v>NANCE</v>
          </cell>
          <cell r="D938" t="str">
            <v>CITY OR VILLAGE</v>
          </cell>
        </row>
        <row r="939">
          <cell r="B939">
            <v>63</v>
          </cell>
          <cell r="C939" t="str">
            <v>NANCE</v>
          </cell>
          <cell r="D939" t="str">
            <v>CITY OR VILLAGE</v>
          </cell>
        </row>
        <row r="940">
          <cell r="B940">
            <v>63</v>
          </cell>
          <cell r="C940" t="str">
            <v>NANCE</v>
          </cell>
          <cell r="D940" t="str">
            <v>CITY OR VILLAGE</v>
          </cell>
        </row>
        <row r="941">
          <cell r="B941">
            <v>63</v>
          </cell>
          <cell r="C941" t="str">
            <v>NANCE</v>
          </cell>
          <cell r="D941" t="str">
            <v>CITY OR VILLAGE</v>
          </cell>
        </row>
        <row r="942">
          <cell r="B942">
            <v>63</v>
          </cell>
          <cell r="C942" t="str">
            <v>NANCE</v>
          </cell>
          <cell r="D942" t="str">
            <v>CITY OR VILLAGE</v>
          </cell>
        </row>
        <row r="943">
          <cell r="B943">
            <v>63</v>
          </cell>
          <cell r="C943" t="str">
            <v>NANCE</v>
          </cell>
          <cell r="D943" t="str">
            <v>CITY OR VILLAGE</v>
          </cell>
        </row>
        <row r="944">
          <cell r="B944">
            <v>63</v>
          </cell>
          <cell r="C944" t="str">
            <v>NANCE</v>
          </cell>
          <cell r="D944" t="str">
            <v>CITY OR VILLAGE</v>
          </cell>
        </row>
        <row r="945">
          <cell r="B945">
            <v>63</v>
          </cell>
          <cell r="C945" t="str">
            <v>NANCE</v>
          </cell>
          <cell r="D945" t="str">
            <v>CITY OR VILLAGE</v>
          </cell>
        </row>
        <row r="946">
          <cell r="B946">
            <v>63</v>
          </cell>
          <cell r="C946" t="str">
            <v>NANCE</v>
          </cell>
          <cell r="D946" t="str">
            <v>CITY OR VILLAGE</v>
          </cell>
        </row>
        <row r="947">
          <cell r="B947">
            <v>63</v>
          </cell>
          <cell r="C947" t="str">
            <v>NANCE</v>
          </cell>
          <cell r="D947" t="str">
            <v>CITY OR VILLAGE</v>
          </cell>
        </row>
        <row r="948">
          <cell r="B948">
            <v>64</v>
          </cell>
          <cell r="C948" t="str">
            <v>NEMAHA</v>
          </cell>
          <cell r="D948" t="str">
            <v>CITY OR VILLAGE</v>
          </cell>
          <cell r="E948">
            <v>3460</v>
          </cell>
          <cell r="F948" t="str">
            <v>AUBURN</v>
          </cell>
          <cell r="G948">
            <v>5020373</v>
          </cell>
          <cell r="H948">
            <v>1524135</v>
          </cell>
          <cell r="I948">
            <v>653636</v>
          </cell>
          <cell r="J948">
            <v>106231867</v>
          </cell>
          <cell r="K948">
            <v>18188443</v>
          </cell>
          <cell r="L948">
            <v>2091030</v>
          </cell>
          <cell r="M948">
            <v>0</v>
          </cell>
          <cell r="N948">
            <v>92637</v>
          </cell>
          <cell r="O948">
            <v>0</v>
          </cell>
          <cell r="P948">
            <v>0</v>
          </cell>
          <cell r="Q948">
            <v>0</v>
          </cell>
          <cell r="R948">
            <v>133802121</v>
          </cell>
        </row>
        <row r="949">
          <cell r="B949">
            <v>64</v>
          </cell>
          <cell r="C949" t="str">
            <v>NEMAHA</v>
          </cell>
          <cell r="D949" t="str">
            <v>CITY OR VILLAGE</v>
          </cell>
          <cell r="E949">
            <v>112</v>
          </cell>
          <cell r="F949" t="str">
            <v>BROCK</v>
          </cell>
          <cell r="G949">
            <v>722795</v>
          </cell>
          <cell r="H949">
            <v>80938</v>
          </cell>
          <cell r="I949">
            <v>4561</v>
          </cell>
          <cell r="J949">
            <v>2027249</v>
          </cell>
          <cell r="K949">
            <v>1266253</v>
          </cell>
          <cell r="L949">
            <v>0</v>
          </cell>
          <cell r="M949">
            <v>0</v>
          </cell>
          <cell r="N949">
            <v>171855</v>
          </cell>
          <cell r="O949">
            <v>900</v>
          </cell>
          <cell r="P949">
            <v>0</v>
          </cell>
          <cell r="Q949">
            <v>0</v>
          </cell>
          <cell r="R949">
            <v>4274551</v>
          </cell>
        </row>
        <row r="950">
          <cell r="B950">
            <v>64</v>
          </cell>
          <cell r="C950" t="str">
            <v>NEMAHA</v>
          </cell>
          <cell r="D950" t="str">
            <v>CITY OR VILLAGE</v>
          </cell>
          <cell r="E950">
            <v>132</v>
          </cell>
          <cell r="F950" t="str">
            <v>BROWNVILLE</v>
          </cell>
          <cell r="G950">
            <v>63501</v>
          </cell>
          <cell r="H950">
            <v>98521</v>
          </cell>
          <cell r="I950">
            <v>9097</v>
          </cell>
          <cell r="J950">
            <v>6036778</v>
          </cell>
          <cell r="K950">
            <v>826370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7034267</v>
          </cell>
        </row>
        <row r="951">
          <cell r="B951">
            <v>64</v>
          </cell>
          <cell r="C951" t="str">
            <v>NEMAHA</v>
          </cell>
          <cell r="D951" t="str">
            <v>CITY OR VILLAGE</v>
          </cell>
          <cell r="E951">
            <v>328</v>
          </cell>
          <cell r="F951" t="str">
            <v>JOHNSON</v>
          </cell>
          <cell r="G951">
            <v>163118</v>
          </cell>
          <cell r="H951">
            <v>180653</v>
          </cell>
          <cell r="I951">
            <v>12573</v>
          </cell>
          <cell r="J951">
            <v>12841042</v>
          </cell>
          <cell r="K951">
            <v>1440285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14637671</v>
          </cell>
        </row>
        <row r="952">
          <cell r="B952">
            <v>64</v>
          </cell>
          <cell r="C952" t="str">
            <v>NEMAHA</v>
          </cell>
          <cell r="D952" t="str">
            <v>CITY OR VILLAGE</v>
          </cell>
          <cell r="E952">
            <v>59</v>
          </cell>
          <cell r="F952" t="str">
            <v>JULIAN</v>
          </cell>
          <cell r="G952">
            <v>1466</v>
          </cell>
          <cell r="H952">
            <v>128200</v>
          </cell>
          <cell r="I952">
            <v>445137</v>
          </cell>
          <cell r="J952">
            <v>1113538</v>
          </cell>
          <cell r="K952">
            <v>36924</v>
          </cell>
          <cell r="L952">
            <v>0</v>
          </cell>
          <cell r="M952">
            <v>0</v>
          </cell>
          <cell r="N952">
            <v>26851</v>
          </cell>
          <cell r="O952">
            <v>0</v>
          </cell>
          <cell r="P952">
            <v>0</v>
          </cell>
          <cell r="Q952">
            <v>0</v>
          </cell>
          <cell r="R952">
            <v>1752116</v>
          </cell>
        </row>
        <row r="953">
          <cell r="B953">
            <v>64</v>
          </cell>
          <cell r="C953" t="str">
            <v>NEMAHA</v>
          </cell>
          <cell r="D953" t="str">
            <v>CITY OR VILLAGE</v>
          </cell>
          <cell r="E953">
            <v>149</v>
          </cell>
          <cell r="F953" t="str">
            <v>NEMAHA</v>
          </cell>
          <cell r="G953">
            <v>5564</v>
          </cell>
          <cell r="H953">
            <v>66640</v>
          </cell>
          <cell r="I953">
            <v>3755</v>
          </cell>
          <cell r="J953">
            <v>2662139</v>
          </cell>
          <cell r="K953">
            <v>479912</v>
          </cell>
          <cell r="L953">
            <v>0</v>
          </cell>
          <cell r="M953">
            <v>0</v>
          </cell>
          <cell r="N953">
            <v>288916</v>
          </cell>
          <cell r="O953">
            <v>0</v>
          </cell>
          <cell r="P953">
            <v>0</v>
          </cell>
          <cell r="Q953">
            <v>0</v>
          </cell>
          <cell r="R953">
            <v>3506926</v>
          </cell>
        </row>
        <row r="954">
          <cell r="B954">
            <v>64</v>
          </cell>
          <cell r="C954" t="str">
            <v>NEMAHA</v>
          </cell>
          <cell r="D954" t="str">
            <v>CITY OR VILLAGE</v>
          </cell>
          <cell r="E954">
            <v>865</v>
          </cell>
          <cell r="F954" t="str">
            <v>PERU</v>
          </cell>
          <cell r="G954">
            <v>226062</v>
          </cell>
          <cell r="H954">
            <v>284977</v>
          </cell>
          <cell r="I954">
            <v>16884</v>
          </cell>
          <cell r="J954">
            <v>8368332</v>
          </cell>
          <cell r="K954">
            <v>775795</v>
          </cell>
          <cell r="L954">
            <v>0</v>
          </cell>
          <cell r="M954">
            <v>0</v>
          </cell>
          <cell r="N954">
            <v>37620</v>
          </cell>
          <cell r="O954">
            <v>0</v>
          </cell>
          <cell r="P954">
            <v>0</v>
          </cell>
          <cell r="Q954">
            <v>0</v>
          </cell>
          <cell r="R954">
            <v>9709670</v>
          </cell>
        </row>
        <row r="955">
          <cell r="B955">
            <v>64</v>
          </cell>
          <cell r="C955" t="str">
            <v>NEMAHA</v>
          </cell>
          <cell r="D955" t="str">
            <v>CITY OR VILLAGE</v>
          </cell>
        </row>
        <row r="956">
          <cell r="B956">
            <v>64</v>
          </cell>
          <cell r="C956" t="str">
            <v>NEMAHA</v>
          </cell>
          <cell r="D956" t="str">
            <v>CITY OR VILLAGE</v>
          </cell>
        </row>
        <row r="957">
          <cell r="B957">
            <v>64</v>
          </cell>
          <cell r="C957" t="str">
            <v>NEMAHA</v>
          </cell>
          <cell r="D957" t="str">
            <v>CITY OR VILLAGE</v>
          </cell>
        </row>
        <row r="958">
          <cell r="B958">
            <v>64</v>
          </cell>
          <cell r="C958" t="str">
            <v>NEMAHA</v>
          </cell>
          <cell r="D958" t="str">
            <v>CITY OR VILLAGE</v>
          </cell>
        </row>
        <row r="959">
          <cell r="B959">
            <v>64</v>
          </cell>
          <cell r="C959" t="str">
            <v>NEMAHA</v>
          </cell>
          <cell r="D959" t="str">
            <v>CITY OR VILLAGE</v>
          </cell>
        </row>
        <row r="960">
          <cell r="B960">
            <v>64</v>
          </cell>
          <cell r="C960" t="str">
            <v>NEMAHA</v>
          </cell>
          <cell r="D960" t="str">
            <v>CITY OR VILLAGE</v>
          </cell>
        </row>
        <row r="961">
          <cell r="B961">
            <v>64</v>
          </cell>
          <cell r="C961" t="str">
            <v>NEMAHA</v>
          </cell>
          <cell r="D961" t="str">
            <v>CITY OR VILLAGE</v>
          </cell>
        </row>
        <row r="962">
          <cell r="B962">
            <v>64</v>
          </cell>
          <cell r="C962" t="str">
            <v>NEMAHA</v>
          </cell>
          <cell r="D962" t="str">
            <v>CITY OR VILLAGE</v>
          </cell>
        </row>
        <row r="963">
          <cell r="B963">
            <v>65</v>
          </cell>
          <cell r="C963" t="str">
            <v>NUCKOLLS</v>
          </cell>
          <cell r="D963" t="str">
            <v>CITY OR VILLAGE</v>
          </cell>
          <cell r="E963">
            <v>159</v>
          </cell>
          <cell r="F963" t="str">
            <v>HARDY</v>
          </cell>
          <cell r="G963">
            <v>77038</v>
          </cell>
          <cell r="H963">
            <v>56891</v>
          </cell>
          <cell r="I963">
            <v>3206</v>
          </cell>
          <cell r="J963">
            <v>1481190</v>
          </cell>
          <cell r="K963">
            <v>2006150</v>
          </cell>
          <cell r="L963">
            <v>3320</v>
          </cell>
          <cell r="M963">
            <v>0</v>
          </cell>
          <cell r="N963">
            <v>235580</v>
          </cell>
          <cell r="O963">
            <v>0</v>
          </cell>
          <cell r="P963">
            <v>0</v>
          </cell>
          <cell r="Q963">
            <v>0</v>
          </cell>
          <cell r="R963">
            <v>3863375</v>
          </cell>
        </row>
        <row r="964">
          <cell r="B964">
            <v>65</v>
          </cell>
          <cell r="C964" t="str">
            <v>NUCKOLLS</v>
          </cell>
          <cell r="D964" t="str">
            <v>CITY OR VILLAGE</v>
          </cell>
          <cell r="E964">
            <v>304</v>
          </cell>
          <cell r="F964" t="str">
            <v>LAWRENCE</v>
          </cell>
          <cell r="G964">
            <v>244634</v>
          </cell>
          <cell r="H964">
            <v>107929</v>
          </cell>
          <cell r="I964">
            <v>11110</v>
          </cell>
          <cell r="J964">
            <v>6761535</v>
          </cell>
          <cell r="K964">
            <v>870350</v>
          </cell>
          <cell r="L964">
            <v>0</v>
          </cell>
          <cell r="M964">
            <v>0</v>
          </cell>
          <cell r="N964">
            <v>135940</v>
          </cell>
          <cell r="O964">
            <v>0</v>
          </cell>
          <cell r="P964">
            <v>8340</v>
          </cell>
          <cell r="Q964">
            <v>0</v>
          </cell>
          <cell r="R964">
            <v>8139838</v>
          </cell>
        </row>
        <row r="965">
          <cell r="B965">
            <v>65</v>
          </cell>
          <cell r="C965" t="str">
            <v>NUCKOLLS</v>
          </cell>
          <cell r="D965" t="str">
            <v>CITY OR VILLAGE</v>
          </cell>
          <cell r="E965">
            <v>488</v>
          </cell>
          <cell r="F965" t="str">
            <v>NELSON</v>
          </cell>
          <cell r="G965">
            <v>248277</v>
          </cell>
          <cell r="H965">
            <v>490459</v>
          </cell>
          <cell r="I965">
            <v>41742</v>
          </cell>
          <cell r="J965">
            <v>8817855</v>
          </cell>
          <cell r="K965">
            <v>1856295</v>
          </cell>
          <cell r="L965">
            <v>0</v>
          </cell>
          <cell r="M965">
            <v>0</v>
          </cell>
          <cell r="N965">
            <v>198345</v>
          </cell>
          <cell r="O965">
            <v>0</v>
          </cell>
          <cell r="P965">
            <v>17825</v>
          </cell>
          <cell r="Q965">
            <v>0</v>
          </cell>
          <cell r="R965">
            <v>11670798</v>
          </cell>
        </row>
        <row r="966">
          <cell r="B966">
            <v>65</v>
          </cell>
          <cell r="C966" t="str">
            <v>NUCKOLLS</v>
          </cell>
          <cell r="D966" t="str">
            <v>CITY OR VILLAGE</v>
          </cell>
          <cell r="E966">
            <v>21</v>
          </cell>
          <cell r="F966" t="str">
            <v>NORA</v>
          </cell>
          <cell r="G966">
            <v>1123</v>
          </cell>
          <cell r="H966">
            <v>2173</v>
          </cell>
          <cell r="I966">
            <v>122</v>
          </cell>
          <cell r="J966">
            <v>426450</v>
          </cell>
          <cell r="K966">
            <v>257825</v>
          </cell>
          <cell r="L966">
            <v>0</v>
          </cell>
          <cell r="M966">
            <v>0</v>
          </cell>
          <cell r="N966">
            <v>264500</v>
          </cell>
          <cell r="O966">
            <v>0</v>
          </cell>
          <cell r="P966">
            <v>1995</v>
          </cell>
          <cell r="Q966">
            <v>0</v>
          </cell>
          <cell r="R966">
            <v>954188</v>
          </cell>
        </row>
        <row r="967">
          <cell r="B967">
            <v>65</v>
          </cell>
          <cell r="C967" t="str">
            <v>NUCKOLLS</v>
          </cell>
          <cell r="D967" t="str">
            <v>CITY OR VILLAGE</v>
          </cell>
          <cell r="E967">
            <v>66</v>
          </cell>
          <cell r="F967" t="str">
            <v>OAK</v>
          </cell>
          <cell r="G967">
            <v>2796</v>
          </cell>
          <cell r="H967">
            <v>0</v>
          </cell>
          <cell r="I967">
            <v>0</v>
          </cell>
          <cell r="J967">
            <v>592505</v>
          </cell>
          <cell r="K967">
            <v>38860</v>
          </cell>
          <cell r="L967">
            <v>0</v>
          </cell>
          <cell r="M967">
            <v>0</v>
          </cell>
          <cell r="N967">
            <v>115270</v>
          </cell>
          <cell r="O967">
            <v>0</v>
          </cell>
          <cell r="P967">
            <v>133030</v>
          </cell>
          <cell r="Q967">
            <v>0</v>
          </cell>
          <cell r="R967">
            <v>882461</v>
          </cell>
        </row>
        <row r="968">
          <cell r="B968">
            <v>65</v>
          </cell>
          <cell r="C968" t="str">
            <v>NUCKOLLS</v>
          </cell>
          <cell r="D968" t="str">
            <v>CITY OR VILLAGE</v>
          </cell>
          <cell r="E968">
            <v>123</v>
          </cell>
          <cell r="F968" t="str">
            <v>RUSKIN</v>
          </cell>
          <cell r="G968">
            <v>503705</v>
          </cell>
          <cell r="H968">
            <v>106881</v>
          </cell>
          <cell r="I968">
            <v>8183</v>
          </cell>
          <cell r="J968">
            <v>2658890</v>
          </cell>
          <cell r="K968">
            <v>2713195</v>
          </cell>
          <cell r="L968">
            <v>0</v>
          </cell>
          <cell r="M968">
            <v>0</v>
          </cell>
          <cell r="N968">
            <v>194580</v>
          </cell>
          <cell r="O968">
            <v>0</v>
          </cell>
          <cell r="P968">
            <v>67775</v>
          </cell>
          <cell r="Q968">
            <v>0</v>
          </cell>
          <cell r="R968">
            <v>6253209</v>
          </cell>
        </row>
        <row r="969">
          <cell r="B969">
            <v>65</v>
          </cell>
          <cell r="C969" t="str">
            <v>NUCKOLLS</v>
          </cell>
          <cell r="D969" t="str">
            <v>CITY OR VILLAGE</v>
          </cell>
          <cell r="E969">
            <v>1957</v>
          </cell>
          <cell r="F969" t="str">
            <v>SUPERIOR</v>
          </cell>
          <cell r="G969">
            <v>3772862</v>
          </cell>
          <cell r="H969">
            <v>732466</v>
          </cell>
          <cell r="I969">
            <v>1400399</v>
          </cell>
          <cell r="J969">
            <v>43813685</v>
          </cell>
          <cell r="K969">
            <v>22784890</v>
          </cell>
          <cell r="L969">
            <v>352250</v>
          </cell>
          <cell r="M969">
            <v>0</v>
          </cell>
          <cell r="N969">
            <v>67100</v>
          </cell>
          <cell r="O969">
            <v>0</v>
          </cell>
          <cell r="P969">
            <v>27280</v>
          </cell>
          <cell r="Q969">
            <v>0</v>
          </cell>
          <cell r="R969">
            <v>72950932</v>
          </cell>
        </row>
        <row r="970">
          <cell r="B970">
            <v>65</v>
          </cell>
          <cell r="C970" t="str">
            <v>NUCKOLLS</v>
          </cell>
          <cell r="D970" t="str">
            <v>CITY OR VILLAGE</v>
          </cell>
        </row>
        <row r="971">
          <cell r="B971">
            <v>65</v>
          </cell>
          <cell r="C971" t="str">
            <v>NUCKOLLS</v>
          </cell>
          <cell r="D971" t="str">
            <v>CITY OR VILLAGE</v>
          </cell>
        </row>
        <row r="972">
          <cell r="B972">
            <v>65</v>
          </cell>
          <cell r="C972" t="str">
            <v>NUCKOLLS</v>
          </cell>
          <cell r="D972" t="str">
            <v>CITY OR VILLAGE</v>
          </cell>
        </row>
        <row r="973">
          <cell r="B973">
            <v>65</v>
          </cell>
          <cell r="C973" t="str">
            <v>NUCKOLLS</v>
          </cell>
          <cell r="D973" t="str">
            <v>CITY OR VILLAGE</v>
          </cell>
        </row>
        <row r="974">
          <cell r="B974">
            <v>65</v>
          </cell>
          <cell r="C974" t="str">
            <v>NUCKOLLS</v>
          </cell>
          <cell r="D974" t="str">
            <v>CITY OR VILLAGE</v>
          </cell>
        </row>
        <row r="975">
          <cell r="B975">
            <v>65</v>
          </cell>
          <cell r="C975" t="str">
            <v>NUCKOLLS</v>
          </cell>
          <cell r="D975" t="str">
            <v>CITY OR VILLAGE</v>
          </cell>
        </row>
        <row r="976">
          <cell r="B976">
            <v>65</v>
          </cell>
          <cell r="C976" t="str">
            <v>NUCKOLLS</v>
          </cell>
          <cell r="D976" t="str">
            <v>CITY OR VILLAGE</v>
          </cell>
        </row>
        <row r="977">
          <cell r="B977">
            <v>65</v>
          </cell>
          <cell r="C977" t="str">
            <v>NUCKOLLS</v>
          </cell>
          <cell r="D977" t="str">
            <v>CITY OR VILLAGE</v>
          </cell>
        </row>
        <row r="978">
          <cell r="B978">
            <v>66</v>
          </cell>
          <cell r="C978" t="str">
            <v>OTOE</v>
          </cell>
          <cell r="D978" t="str">
            <v>CITY OR VILLAGE</v>
          </cell>
          <cell r="E978">
            <v>57</v>
          </cell>
          <cell r="F978" t="str">
            <v>BURR</v>
          </cell>
          <cell r="G978">
            <v>71772</v>
          </cell>
          <cell r="H978">
            <v>38087</v>
          </cell>
          <cell r="I978">
            <v>2146</v>
          </cell>
          <cell r="J978">
            <v>1477550</v>
          </cell>
          <cell r="K978">
            <v>969280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2558835</v>
          </cell>
        </row>
        <row r="979">
          <cell r="B979">
            <v>66</v>
          </cell>
          <cell r="C979" t="str">
            <v>OTOE</v>
          </cell>
          <cell r="D979" t="str">
            <v>CITY OR VILLAGE</v>
          </cell>
          <cell r="E979">
            <v>173</v>
          </cell>
          <cell r="F979" t="str">
            <v>DOUGLAS</v>
          </cell>
          <cell r="G979">
            <v>12343</v>
          </cell>
          <cell r="H979">
            <v>72043</v>
          </cell>
          <cell r="I979">
            <v>4059</v>
          </cell>
          <cell r="J979">
            <v>5122030</v>
          </cell>
          <cell r="K979">
            <v>409720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5620195</v>
          </cell>
        </row>
        <row r="980">
          <cell r="B980">
            <v>66</v>
          </cell>
          <cell r="C980" t="str">
            <v>OTOE</v>
          </cell>
          <cell r="D980" t="str">
            <v>CITY OR VILLAGE</v>
          </cell>
          <cell r="E980">
            <v>187</v>
          </cell>
          <cell r="F980" t="str">
            <v>DUNBAR</v>
          </cell>
          <cell r="G980">
            <v>468400</v>
          </cell>
          <cell r="H980">
            <v>69363</v>
          </cell>
          <cell r="I980">
            <v>3908</v>
          </cell>
          <cell r="J980">
            <v>4131600</v>
          </cell>
          <cell r="K980">
            <v>331990</v>
          </cell>
          <cell r="L980">
            <v>0</v>
          </cell>
          <cell r="M980">
            <v>0</v>
          </cell>
          <cell r="N980">
            <v>3890</v>
          </cell>
          <cell r="O980">
            <v>0</v>
          </cell>
          <cell r="P980">
            <v>0</v>
          </cell>
          <cell r="Q980">
            <v>0</v>
          </cell>
          <cell r="R980">
            <v>5009151</v>
          </cell>
        </row>
        <row r="981">
          <cell r="B981">
            <v>66</v>
          </cell>
          <cell r="C981" t="str">
            <v>OTOE</v>
          </cell>
          <cell r="D981" t="str">
            <v>CITY OR VILLAGE</v>
          </cell>
          <cell r="E981">
            <v>41</v>
          </cell>
          <cell r="F981" t="str">
            <v>LORTON</v>
          </cell>
          <cell r="G981">
            <v>23881</v>
          </cell>
          <cell r="H981">
            <v>0</v>
          </cell>
          <cell r="I981">
            <v>0</v>
          </cell>
          <cell r="J981">
            <v>698640</v>
          </cell>
          <cell r="K981">
            <v>180780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903301</v>
          </cell>
        </row>
        <row r="982">
          <cell r="B982">
            <v>66</v>
          </cell>
          <cell r="C982" t="str">
            <v>OTOE</v>
          </cell>
          <cell r="D982" t="str">
            <v>CITY OR VILLAGE</v>
          </cell>
          <cell r="E982">
            <v>7289</v>
          </cell>
          <cell r="F982" t="str">
            <v>NEBRASKA CITY</v>
          </cell>
          <cell r="G982">
            <v>18451827</v>
          </cell>
          <cell r="H982">
            <v>2465259</v>
          </cell>
          <cell r="I982">
            <v>3089783</v>
          </cell>
          <cell r="J982">
            <v>247274950</v>
          </cell>
          <cell r="K982">
            <v>81403300</v>
          </cell>
          <cell r="L982">
            <v>6951600</v>
          </cell>
          <cell r="M982">
            <v>0</v>
          </cell>
          <cell r="N982">
            <v>182640</v>
          </cell>
          <cell r="O982">
            <v>0</v>
          </cell>
          <cell r="P982">
            <v>3900</v>
          </cell>
          <cell r="Q982">
            <v>0</v>
          </cell>
          <cell r="R982">
            <v>359823259</v>
          </cell>
        </row>
        <row r="983">
          <cell r="B983">
            <v>66</v>
          </cell>
          <cell r="C983" t="str">
            <v>OTOE</v>
          </cell>
          <cell r="D983" t="str">
            <v>CITY OR VILLAGE</v>
          </cell>
          <cell r="E983">
            <v>171</v>
          </cell>
          <cell r="F983" t="str">
            <v>OTOE</v>
          </cell>
          <cell r="G983">
            <v>75182</v>
          </cell>
          <cell r="H983">
            <v>41530</v>
          </cell>
          <cell r="I983">
            <v>2340</v>
          </cell>
          <cell r="J983">
            <v>2187270</v>
          </cell>
          <cell r="K983">
            <v>171570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2477892</v>
          </cell>
        </row>
        <row r="984">
          <cell r="B984">
            <v>66</v>
          </cell>
          <cell r="C984" t="str">
            <v>OTOE</v>
          </cell>
          <cell r="D984" t="str">
            <v>CITY OR VILLAGE</v>
          </cell>
          <cell r="E984">
            <v>545</v>
          </cell>
          <cell r="F984" t="str">
            <v>PALMYRA</v>
          </cell>
          <cell r="G984">
            <v>676079</v>
          </cell>
          <cell r="H984">
            <v>256607</v>
          </cell>
          <cell r="I984">
            <v>15279</v>
          </cell>
          <cell r="J984">
            <v>20533160</v>
          </cell>
          <cell r="K984">
            <v>2405180</v>
          </cell>
          <cell r="L984">
            <v>29230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23915535</v>
          </cell>
        </row>
        <row r="985">
          <cell r="B985">
            <v>66</v>
          </cell>
          <cell r="C985" t="str">
            <v>OTOE</v>
          </cell>
          <cell r="D985" t="str">
            <v>CITY OR VILLAGE</v>
          </cell>
          <cell r="E985">
            <v>1944</v>
          </cell>
          <cell r="F985" t="str">
            <v>SYRACUSE</v>
          </cell>
          <cell r="G985">
            <v>3612124</v>
          </cell>
          <cell r="H985">
            <v>251851</v>
          </cell>
          <cell r="I985">
            <v>14235</v>
          </cell>
          <cell r="J985">
            <v>85325110</v>
          </cell>
          <cell r="K985">
            <v>19984410</v>
          </cell>
          <cell r="L985">
            <v>1574160</v>
          </cell>
          <cell r="M985">
            <v>0</v>
          </cell>
          <cell r="N985">
            <v>385660</v>
          </cell>
          <cell r="O985">
            <v>310770</v>
          </cell>
          <cell r="P985">
            <v>4710</v>
          </cell>
          <cell r="Q985">
            <v>0</v>
          </cell>
          <cell r="R985">
            <v>111463030</v>
          </cell>
        </row>
        <row r="986">
          <cell r="B986">
            <v>66</v>
          </cell>
          <cell r="C986" t="str">
            <v>OTOE</v>
          </cell>
          <cell r="D986" t="str">
            <v>CITY OR VILLAGE</v>
          </cell>
          <cell r="E986">
            <v>233</v>
          </cell>
          <cell r="F986" t="str">
            <v>TALMAGE</v>
          </cell>
          <cell r="G986">
            <v>123290</v>
          </cell>
          <cell r="H986">
            <v>77905</v>
          </cell>
          <cell r="I986">
            <v>4390</v>
          </cell>
          <cell r="J986">
            <v>3811740</v>
          </cell>
          <cell r="K986">
            <v>3383770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7401095</v>
          </cell>
        </row>
        <row r="987">
          <cell r="B987">
            <v>66</v>
          </cell>
          <cell r="C987" t="str">
            <v>OTOE</v>
          </cell>
          <cell r="D987" t="str">
            <v>CITY OR VILLAGE</v>
          </cell>
          <cell r="E987">
            <v>311</v>
          </cell>
          <cell r="F987" t="str">
            <v>UNADILLA</v>
          </cell>
          <cell r="G987">
            <v>177710</v>
          </cell>
          <cell r="H987">
            <v>84348</v>
          </cell>
          <cell r="I987">
            <v>4753</v>
          </cell>
          <cell r="J987">
            <v>11880720</v>
          </cell>
          <cell r="K987">
            <v>887810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13035341</v>
          </cell>
        </row>
        <row r="988">
          <cell r="B988">
            <v>66</v>
          </cell>
          <cell r="C988" t="str">
            <v>OTOE</v>
          </cell>
          <cell r="D988" t="str">
            <v>CITY OR VILLAGE</v>
          </cell>
        </row>
        <row r="989">
          <cell r="B989">
            <v>66</v>
          </cell>
          <cell r="C989" t="str">
            <v>OTOE</v>
          </cell>
          <cell r="D989" t="str">
            <v>CITY OR VILLAGE</v>
          </cell>
        </row>
        <row r="990">
          <cell r="B990">
            <v>66</v>
          </cell>
          <cell r="C990" t="str">
            <v>OTOE</v>
          </cell>
          <cell r="D990" t="str">
            <v>CITY OR VILLAGE</v>
          </cell>
        </row>
        <row r="991">
          <cell r="B991">
            <v>66</v>
          </cell>
          <cell r="C991" t="str">
            <v>OTOE</v>
          </cell>
          <cell r="D991" t="str">
            <v>CITY OR VILLAGE</v>
          </cell>
        </row>
        <row r="992">
          <cell r="B992">
            <v>66</v>
          </cell>
          <cell r="C992" t="str">
            <v>OTOE</v>
          </cell>
          <cell r="D992" t="str">
            <v>CITY OR VILLAGE</v>
          </cell>
        </row>
        <row r="993">
          <cell r="B993">
            <v>67</v>
          </cell>
          <cell r="C993" t="str">
            <v>PAWNEE</v>
          </cell>
          <cell r="D993" t="str">
            <v>CITY OR VILLAGE</v>
          </cell>
          <cell r="E993">
            <v>82</v>
          </cell>
          <cell r="F993" t="str">
            <v>BURCHARD</v>
          </cell>
          <cell r="G993">
            <v>56430</v>
          </cell>
          <cell r="H993">
            <v>49521</v>
          </cell>
          <cell r="I993">
            <v>2790</v>
          </cell>
          <cell r="J993">
            <v>1251250</v>
          </cell>
          <cell r="K993">
            <v>4159860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5519851</v>
          </cell>
        </row>
        <row r="994">
          <cell r="B994">
            <v>67</v>
          </cell>
          <cell r="C994" t="str">
            <v>PAWNEE</v>
          </cell>
          <cell r="D994" t="str">
            <v>CITY OR VILLAGE</v>
          </cell>
          <cell r="E994">
            <v>147</v>
          </cell>
          <cell r="F994" t="str">
            <v>DUBOIS</v>
          </cell>
          <cell r="G994">
            <v>48230</v>
          </cell>
          <cell r="H994">
            <v>51675</v>
          </cell>
          <cell r="I994">
            <v>2912</v>
          </cell>
          <cell r="J994">
            <v>3303400</v>
          </cell>
          <cell r="K994">
            <v>592715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3998932</v>
          </cell>
        </row>
        <row r="995">
          <cell r="B995">
            <v>67</v>
          </cell>
          <cell r="C995" t="str">
            <v>PAWNEE</v>
          </cell>
          <cell r="D995" t="str">
            <v>CITY OR VILLAGE</v>
          </cell>
          <cell r="E995">
            <v>68</v>
          </cell>
          <cell r="F995" t="str">
            <v>LEWISTON</v>
          </cell>
          <cell r="G995">
            <v>10810</v>
          </cell>
          <cell r="H995">
            <v>8219</v>
          </cell>
          <cell r="I995">
            <v>463</v>
          </cell>
          <cell r="J995">
            <v>1103750</v>
          </cell>
          <cell r="K995">
            <v>58055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1181297</v>
          </cell>
        </row>
        <row r="996">
          <cell r="B996">
            <v>67</v>
          </cell>
          <cell r="C996" t="str">
            <v>PAWNEE</v>
          </cell>
          <cell r="D996" t="str">
            <v>CITY OR VILLAGE</v>
          </cell>
          <cell r="E996">
            <v>878</v>
          </cell>
          <cell r="F996" t="str">
            <v>PAWNEE CITY</v>
          </cell>
          <cell r="G996">
            <v>1080970</v>
          </cell>
          <cell r="H996">
            <v>609222</v>
          </cell>
          <cell r="I996">
            <v>361794</v>
          </cell>
          <cell r="J996">
            <v>19631170</v>
          </cell>
          <cell r="K996">
            <v>5420480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27103636</v>
          </cell>
        </row>
        <row r="997">
          <cell r="B997">
            <v>67</v>
          </cell>
          <cell r="C997" t="str">
            <v>PAWNEE</v>
          </cell>
          <cell r="D997" t="str">
            <v>CITY OR VILLAGE</v>
          </cell>
          <cell r="E997">
            <v>75</v>
          </cell>
          <cell r="F997" t="str">
            <v>STEINAUER</v>
          </cell>
          <cell r="G997">
            <v>15880</v>
          </cell>
          <cell r="H997">
            <v>39769</v>
          </cell>
          <cell r="I997">
            <v>2241</v>
          </cell>
          <cell r="J997">
            <v>1503900</v>
          </cell>
          <cell r="K997">
            <v>80985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1642775</v>
          </cell>
        </row>
        <row r="998">
          <cell r="B998">
            <v>67</v>
          </cell>
          <cell r="C998" t="str">
            <v>PAWNEE</v>
          </cell>
          <cell r="D998" t="str">
            <v>CITY OR VILLAGE</v>
          </cell>
          <cell r="E998">
            <v>269</v>
          </cell>
          <cell r="F998" t="str">
            <v>TABLE ROCK</v>
          </cell>
          <cell r="G998">
            <v>179625</v>
          </cell>
          <cell r="H998">
            <v>364919</v>
          </cell>
          <cell r="I998">
            <v>1289221</v>
          </cell>
          <cell r="J998">
            <v>5188105</v>
          </cell>
          <cell r="K998">
            <v>1160935</v>
          </cell>
          <cell r="L998">
            <v>19285</v>
          </cell>
          <cell r="M998">
            <v>0</v>
          </cell>
          <cell r="N998">
            <v>51925</v>
          </cell>
          <cell r="O998">
            <v>0</v>
          </cell>
          <cell r="P998">
            <v>0</v>
          </cell>
          <cell r="Q998">
            <v>0</v>
          </cell>
          <cell r="R998">
            <v>8254015</v>
          </cell>
        </row>
        <row r="999">
          <cell r="B999">
            <v>67</v>
          </cell>
          <cell r="C999" t="str">
            <v>PAWNEE</v>
          </cell>
          <cell r="D999" t="str">
            <v>CITY OR VILLAGE</v>
          </cell>
        </row>
        <row r="1000">
          <cell r="B1000">
            <v>67</v>
          </cell>
          <cell r="C1000" t="str">
            <v>PAWNEE</v>
          </cell>
          <cell r="D1000" t="str">
            <v>CITY OR VILLAGE</v>
          </cell>
        </row>
        <row r="1001">
          <cell r="B1001">
            <v>67</v>
          </cell>
          <cell r="C1001" t="str">
            <v>PAWNEE</v>
          </cell>
          <cell r="D1001" t="str">
            <v>CITY OR VILLAGE</v>
          </cell>
        </row>
        <row r="1002">
          <cell r="B1002">
            <v>67</v>
          </cell>
          <cell r="C1002" t="str">
            <v>PAWNEE</v>
          </cell>
          <cell r="D1002" t="str">
            <v>CITY OR VILLAGE</v>
          </cell>
        </row>
        <row r="1003">
          <cell r="B1003">
            <v>67</v>
          </cell>
          <cell r="C1003" t="str">
            <v>PAWNEE</v>
          </cell>
          <cell r="D1003" t="str">
            <v>CITY OR VILLAGE</v>
          </cell>
        </row>
        <row r="1004">
          <cell r="B1004">
            <v>67</v>
          </cell>
          <cell r="C1004" t="str">
            <v>PAWNEE</v>
          </cell>
          <cell r="D1004" t="str">
            <v>CITY OR VILLAGE</v>
          </cell>
        </row>
        <row r="1005">
          <cell r="B1005">
            <v>67</v>
          </cell>
          <cell r="C1005" t="str">
            <v>PAWNEE</v>
          </cell>
          <cell r="D1005" t="str">
            <v>CITY OR VILLAGE</v>
          </cell>
        </row>
        <row r="1006">
          <cell r="B1006">
            <v>67</v>
          </cell>
          <cell r="C1006" t="str">
            <v>PAWNEE</v>
          </cell>
          <cell r="D1006" t="str">
            <v>CITY OR VILLAGE</v>
          </cell>
        </row>
        <row r="1007">
          <cell r="B1007">
            <v>67</v>
          </cell>
          <cell r="C1007" t="str">
            <v>PAWNEE</v>
          </cell>
          <cell r="D1007" t="str">
            <v>CITY OR VILLAGE</v>
          </cell>
        </row>
        <row r="1008">
          <cell r="B1008">
            <v>68</v>
          </cell>
          <cell r="C1008" t="str">
            <v>PERKINS</v>
          </cell>
          <cell r="D1008" t="str">
            <v>CITY OR VILLAGE</v>
          </cell>
          <cell r="E1008">
            <v>106</v>
          </cell>
          <cell r="F1008" t="str">
            <v>ELSIE</v>
          </cell>
          <cell r="G1008">
            <v>506524</v>
          </cell>
          <cell r="H1008">
            <v>107981</v>
          </cell>
          <cell r="I1008">
            <v>54896</v>
          </cell>
          <cell r="J1008">
            <v>2883215</v>
          </cell>
          <cell r="K1008">
            <v>1357466</v>
          </cell>
          <cell r="L1008">
            <v>0</v>
          </cell>
          <cell r="M1008">
            <v>0</v>
          </cell>
          <cell r="N1008">
            <v>27942</v>
          </cell>
          <cell r="O1008">
            <v>0</v>
          </cell>
          <cell r="P1008">
            <v>6430</v>
          </cell>
          <cell r="Q1008">
            <v>0</v>
          </cell>
          <cell r="R1008">
            <v>4944454</v>
          </cell>
        </row>
        <row r="1009">
          <cell r="B1009">
            <v>68</v>
          </cell>
          <cell r="C1009" t="str">
            <v>PERKINS</v>
          </cell>
          <cell r="D1009" t="str">
            <v>CITY OR VILLAGE</v>
          </cell>
          <cell r="E1009">
            <v>1172</v>
          </cell>
          <cell r="F1009" t="str">
            <v>GRANT</v>
          </cell>
          <cell r="G1009">
            <v>1849241</v>
          </cell>
          <cell r="H1009">
            <v>899157</v>
          </cell>
          <cell r="I1009">
            <v>241257</v>
          </cell>
          <cell r="J1009">
            <v>45110463</v>
          </cell>
          <cell r="K1009">
            <v>11831162</v>
          </cell>
          <cell r="L1009">
            <v>0</v>
          </cell>
          <cell r="M1009">
            <v>0</v>
          </cell>
          <cell r="N1009">
            <v>25961</v>
          </cell>
          <cell r="O1009">
            <v>18200</v>
          </cell>
          <cell r="P1009">
            <v>3200</v>
          </cell>
          <cell r="Q1009">
            <v>0</v>
          </cell>
          <cell r="R1009">
            <v>59978641</v>
          </cell>
        </row>
        <row r="1010">
          <cell r="B1010">
            <v>68</v>
          </cell>
          <cell r="C1010" t="str">
            <v>PERKINS</v>
          </cell>
          <cell r="D1010" t="str">
            <v>CITY OR VILLAGE</v>
          </cell>
          <cell r="E1010">
            <v>231</v>
          </cell>
          <cell r="F1010" t="str">
            <v>MADRID</v>
          </cell>
          <cell r="G1010">
            <v>4032157</v>
          </cell>
          <cell r="H1010">
            <v>204395</v>
          </cell>
          <cell r="I1010">
            <v>33238</v>
          </cell>
          <cell r="J1010">
            <v>6729111</v>
          </cell>
          <cell r="K1010">
            <v>1883741</v>
          </cell>
          <cell r="L1010">
            <v>16594768</v>
          </cell>
          <cell r="M1010">
            <v>0</v>
          </cell>
          <cell r="N1010">
            <v>508477</v>
          </cell>
          <cell r="O1010">
            <v>0</v>
          </cell>
          <cell r="P1010">
            <v>0</v>
          </cell>
          <cell r="Q1010">
            <v>0</v>
          </cell>
          <cell r="R1010">
            <v>29985887</v>
          </cell>
        </row>
        <row r="1011">
          <cell r="B1011">
            <v>68</v>
          </cell>
          <cell r="C1011" t="str">
            <v>PERKINS</v>
          </cell>
          <cell r="D1011" t="str">
            <v>CITY OR VILLAGE</v>
          </cell>
          <cell r="E1011">
            <v>164</v>
          </cell>
          <cell r="F1011" t="str">
            <v>VENANGO</v>
          </cell>
          <cell r="G1011">
            <v>670019</v>
          </cell>
          <cell r="H1011">
            <v>95922</v>
          </cell>
          <cell r="I1011">
            <v>42285</v>
          </cell>
          <cell r="J1011">
            <v>3234269</v>
          </cell>
          <cell r="K1011">
            <v>5249825</v>
          </cell>
          <cell r="L1011">
            <v>0</v>
          </cell>
          <cell r="M1011">
            <v>0</v>
          </cell>
          <cell r="N1011">
            <v>101168</v>
          </cell>
          <cell r="O1011">
            <v>0</v>
          </cell>
          <cell r="P1011">
            <v>347195</v>
          </cell>
          <cell r="Q1011">
            <v>0</v>
          </cell>
          <cell r="R1011">
            <v>9740683</v>
          </cell>
        </row>
        <row r="1012">
          <cell r="B1012">
            <v>68</v>
          </cell>
          <cell r="C1012" t="str">
            <v>PERKINS</v>
          </cell>
          <cell r="D1012" t="str">
            <v>CITY OR VILLAGE</v>
          </cell>
        </row>
        <row r="1013">
          <cell r="B1013">
            <v>68</v>
          </cell>
          <cell r="C1013" t="str">
            <v>PERKINS</v>
          </cell>
          <cell r="D1013" t="str">
            <v>CITY OR VILLAGE</v>
          </cell>
        </row>
        <row r="1014">
          <cell r="B1014">
            <v>68</v>
          </cell>
          <cell r="C1014" t="str">
            <v>PERKINS</v>
          </cell>
          <cell r="D1014" t="str">
            <v>CITY OR VILLAGE</v>
          </cell>
        </row>
        <row r="1015">
          <cell r="B1015">
            <v>68</v>
          </cell>
          <cell r="C1015" t="str">
            <v>PERKINS</v>
          </cell>
          <cell r="D1015" t="str">
            <v>CITY OR VILLAGE</v>
          </cell>
        </row>
        <row r="1016">
          <cell r="B1016">
            <v>68</v>
          </cell>
          <cell r="C1016" t="str">
            <v>PERKINS</v>
          </cell>
          <cell r="D1016" t="str">
            <v>CITY OR VILLAGE</v>
          </cell>
        </row>
        <row r="1017">
          <cell r="B1017">
            <v>68</v>
          </cell>
          <cell r="C1017" t="str">
            <v>PERKINS</v>
          </cell>
          <cell r="D1017" t="str">
            <v>CITY OR VILLAGE</v>
          </cell>
        </row>
        <row r="1018">
          <cell r="B1018">
            <v>68</v>
          </cell>
          <cell r="C1018" t="str">
            <v>PERKINS</v>
          </cell>
          <cell r="D1018" t="str">
            <v>CITY OR VILLAGE</v>
          </cell>
        </row>
        <row r="1019">
          <cell r="B1019">
            <v>68</v>
          </cell>
          <cell r="C1019" t="str">
            <v>PERKINS</v>
          </cell>
          <cell r="D1019" t="str">
            <v>CITY OR VILLAGE</v>
          </cell>
        </row>
        <row r="1020">
          <cell r="B1020">
            <v>68</v>
          </cell>
          <cell r="C1020" t="str">
            <v>PERKINS</v>
          </cell>
          <cell r="D1020" t="str">
            <v>CITY OR VILLAGE</v>
          </cell>
        </row>
        <row r="1021">
          <cell r="B1021">
            <v>68</v>
          </cell>
          <cell r="C1021" t="str">
            <v>PERKINS</v>
          </cell>
          <cell r="D1021" t="str">
            <v>CITY OR VILLAGE</v>
          </cell>
        </row>
        <row r="1022">
          <cell r="B1022">
            <v>68</v>
          </cell>
          <cell r="C1022" t="str">
            <v>PERKINS</v>
          </cell>
          <cell r="D1022" t="str">
            <v>CITY OR VILLAGE</v>
          </cell>
        </row>
        <row r="1023">
          <cell r="B1023">
            <v>69</v>
          </cell>
          <cell r="C1023" t="str">
            <v>PHELPS</v>
          </cell>
          <cell r="D1023" t="str">
            <v>CITY OR VILLAGE</v>
          </cell>
          <cell r="E1023">
            <v>131</v>
          </cell>
          <cell r="F1023" t="str">
            <v>ATLANTA</v>
          </cell>
          <cell r="G1023">
            <v>6177306</v>
          </cell>
          <cell r="H1023">
            <v>129348</v>
          </cell>
          <cell r="I1023">
            <v>361945</v>
          </cell>
          <cell r="J1023">
            <v>2881089</v>
          </cell>
          <cell r="K1023">
            <v>1604705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11154393</v>
          </cell>
        </row>
        <row r="1024">
          <cell r="B1024">
            <v>69</v>
          </cell>
          <cell r="C1024" t="str">
            <v>PHELPS</v>
          </cell>
          <cell r="D1024" t="str">
            <v>CITY OR VILLAGE</v>
          </cell>
          <cell r="E1024">
            <v>750</v>
          </cell>
          <cell r="F1024" t="str">
            <v>BERTRAND</v>
          </cell>
          <cell r="G1024">
            <v>926426</v>
          </cell>
          <cell r="H1024">
            <v>261619</v>
          </cell>
          <cell r="I1024">
            <v>60102</v>
          </cell>
          <cell r="J1024">
            <v>24167269</v>
          </cell>
          <cell r="K1024">
            <v>2758009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28173425</v>
          </cell>
        </row>
        <row r="1025">
          <cell r="B1025">
            <v>69</v>
          </cell>
          <cell r="C1025" t="str">
            <v>PHELPS</v>
          </cell>
          <cell r="D1025" t="str">
            <v>CITY OR VILLAGE</v>
          </cell>
          <cell r="E1025">
            <v>194</v>
          </cell>
          <cell r="F1025" t="str">
            <v>FUNK</v>
          </cell>
          <cell r="G1025">
            <v>1025288</v>
          </cell>
          <cell r="H1025">
            <v>238356</v>
          </cell>
          <cell r="I1025">
            <v>606984</v>
          </cell>
          <cell r="J1025">
            <v>7787330</v>
          </cell>
          <cell r="K1025">
            <v>4171405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13829363</v>
          </cell>
        </row>
        <row r="1026">
          <cell r="B1026">
            <v>69</v>
          </cell>
          <cell r="C1026" t="str">
            <v>PHELPS</v>
          </cell>
          <cell r="D1026" t="str">
            <v>CITY OR VILLAGE</v>
          </cell>
          <cell r="E1026">
            <v>5495</v>
          </cell>
          <cell r="F1026" t="str">
            <v>HOLDREGE</v>
          </cell>
          <cell r="G1026">
            <v>9445594</v>
          </cell>
          <cell r="H1026">
            <v>5086791</v>
          </cell>
          <cell r="I1026">
            <v>3870031</v>
          </cell>
          <cell r="J1026">
            <v>229666590</v>
          </cell>
          <cell r="K1026">
            <v>51409351</v>
          </cell>
          <cell r="L1026">
            <v>2105920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301584277</v>
          </cell>
        </row>
        <row r="1027">
          <cell r="B1027">
            <v>69</v>
          </cell>
          <cell r="C1027" t="str">
            <v>PHELPS</v>
          </cell>
          <cell r="D1027" t="str">
            <v>CITY OR VILLAGE</v>
          </cell>
          <cell r="E1027">
            <v>382</v>
          </cell>
          <cell r="F1027" t="str">
            <v>LOOMIS</v>
          </cell>
          <cell r="G1027">
            <v>518688</v>
          </cell>
          <cell r="H1027">
            <v>416971</v>
          </cell>
          <cell r="I1027">
            <v>51325</v>
          </cell>
          <cell r="J1027">
            <v>14697033</v>
          </cell>
          <cell r="K1027">
            <v>10242562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25926579</v>
          </cell>
        </row>
        <row r="1028">
          <cell r="B1028">
            <v>69</v>
          </cell>
          <cell r="C1028" t="str">
            <v>PHELPS</v>
          </cell>
          <cell r="D1028" t="str">
            <v>CITY OR VILLAGE</v>
          </cell>
        </row>
        <row r="1029">
          <cell r="B1029">
            <v>69</v>
          </cell>
          <cell r="C1029" t="str">
            <v>PHELPS</v>
          </cell>
          <cell r="D1029" t="str">
            <v>CITY OR VILLAGE</v>
          </cell>
        </row>
        <row r="1030">
          <cell r="B1030">
            <v>69</v>
          </cell>
          <cell r="C1030" t="str">
            <v>PHELPS</v>
          </cell>
          <cell r="D1030" t="str">
            <v>CITY OR VILLAGE</v>
          </cell>
        </row>
        <row r="1031">
          <cell r="B1031">
            <v>69</v>
          </cell>
          <cell r="C1031" t="str">
            <v>PHELPS</v>
          </cell>
          <cell r="D1031" t="str">
            <v>CITY OR VILLAGE</v>
          </cell>
        </row>
        <row r="1032">
          <cell r="B1032">
            <v>69</v>
          </cell>
          <cell r="C1032" t="str">
            <v>PHELPS</v>
          </cell>
          <cell r="D1032" t="str">
            <v>CITY OR VILLAGE</v>
          </cell>
        </row>
        <row r="1033">
          <cell r="B1033">
            <v>69</v>
          </cell>
          <cell r="C1033" t="str">
            <v>PHELPS</v>
          </cell>
          <cell r="D1033" t="str">
            <v>CITY OR VILLAGE</v>
          </cell>
        </row>
        <row r="1034">
          <cell r="B1034">
            <v>69</v>
          </cell>
          <cell r="C1034" t="str">
            <v>PHELPS</v>
          </cell>
          <cell r="D1034" t="str">
            <v>CITY OR VILLAGE</v>
          </cell>
        </row>
        <row r="1035">
          <cell r="B1035">
            <v>69</v>
          </cell>
          <cell r="C1035" t="str">
            <v>PHELPS</v>
          </cell>
          <cell r="D1035" t="str">
            <v>CITY OR VILLAGE</v>
          </cell>
        </row>
        <row r="1036">
          <cell r="B1036">
            <v>69</v>
          </cell>
          <cell r="C1036" t="str">
            <v>PHELPS</v>
          </cell>
          <cell r="D1036" t="str">
            <v>CITY OR VILLAGE</v>
          </cell>
        </row>
        <row r="1037">
          <cell r="B1037">
            <v>69</v>
          </cell>
          <cell r="C1037" t="str">
            <v>PHELPS</v>
          </cell>
          <cell r="D1037" t="str">
            <v>CITY OR VILLAGE</v>
          </cell>
        </row>
        <row r="1038">
          <cell r="B1038">
            <v>70</v>
          </cell>
          <cell r="C1038" t="str">
            <v>PIERCE</v>
          </cell>
          <cell r="D1038" t="str">
            <v>CITY OR VILLAGE</v>
          </cell>
          <cell r="E1038">
            <v>51</v>
          </cell>
          <cell r="F1038" t="str">
            <v>FOSTER</v>
          </cell>
          <cell r="G1038">
            <v>40394</v>
          </cell>
          <cell r="H1038">
            <v>28183</v>
          </cell>
          <cell r="I1038">
            <v>2739</v>
          </cell>
          <cell r="J1038">
            <v>1169410</v>
          </cell>
          <cell r="K1038">
            <v>451155</v>
          </cell>
          <cell r="L1038">
            <v>0</v>
          </cell>
          <cell r="M1038">
            <v>0</v>
          </cell>
          <cell r="N1038">
            <v>6445</v>
          </cell>
          <cell r="O1038">
            <v>0</v>
          </cell>
          <cell r="P1038">
            <v>0</v>
          </cell>
          <cell r="Q1038">
            <v>0</v>
          </cell>
          <cell r="R1038">
            <v>1698326</v>
          </cell>
        </row>
        <row r="1039">
          <cell r="B1039">
            <v>70</v>
          </cell>
          <cell r="C1039" t="str">
            <v>PIERCE</v>
          </cell>
          <cell r="D1039" t="str">
            <v>CITY OR VILLAGE</v>
          </cell>
          <cell r="E1039">
            <v>293</v>
          </cell>
          <cell r="F1039" t="str">
            <v>HADAR</v>
          </cell>
          <cell r="G1039">
            <v>227239</v>
          </cell>
          <cell r="H1039">
            <v>1296</v>
          </cell>
          <cell r="I1039">
            <v>584</v>
          </cell>
          <cell r="J1039">
            <v>14693330</v>
          </cell>
          <cell r="K1039">
            <v>1859130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16781579</v>
          </cell>
        </row>
        <row r="1040">
          <cell r="B1040">
            <v>70</v>
          </cell>
          <cell r="C1040" t="str">
            <v>PIERCE</v>
          </cell>
          <cell r="D1040" t="str">
            <v>CITY OR VILLAGE</v>
          </cell>
          <cell r="E1040">
            <v>36</v>
          </cell>
          <cell r="F1040" t="str">
            <v>MCLEAN</v>
          </cell>
          <cell r="G1040">
            <v>1702</v>
          </cell>
          <cell r="H1040">
            <v>34991</v>
          </cell>
          <cell r="I1040">
            <v>153510</v>
          </cell>
          <cell r="J1040">
            <v>899255</v>
          </cell>
          <cell r="K1040">
            <v>30360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1119818</v>
          </cell>
        </row>
        <row r="1041">
          <cell r="B1041">
            <v>70</v>
          </cell>
          <cell r="C1041" t="str">
            <v>PIERCE</v>
          </cell>
          <cell r="D1041" t="str">
            <v>CITY OR VILLAGE</v>
          </cell>
          <cell r="E1041">
            <v>783</v>
          </cell>
          <cell r="F1041" t="str">
            <v>OSMOND</v>
          </cell>
          <cell r="G1041">
            <v>2438114</v>
          </cell>
          <cell r="H1041">
            <v>471589</v>
          </cell>
          <cell r="I1041">
            <v>390273</v>
          </cell>
          <cell r="J1041">
            <v>27113235</v>
          </cell>
          <cell r="K1041">
            <v>11611645</v>
          </cell>
          <cell r="L1041">
            <v>0</v>
          </cell>
          <cell r="M1041">
            <v>0</v>
          </cell>
          <cell r="N1041">
            <v>47865</v>
          </cell>
          <cell r="O1041">
            <v>0</v>
          </cell>
          <cell r="P1041">
            <v>0</v>
          </cell>
          <cell r="Q1041">
            <v>0</v>
          </cell>
          <cell r="R1041">
            <v>42072721</v>
          </cell>
        </row>
        <row r="1042">
          <cell r="B1042">
            <v>70</v>
          </cell>
          <cell r="C1042" t="str">
            <v>PIERCE</v>
          </cell>
          <cell r="D1042" t="str">
            <v>CITY OR VILLAGE</v>
          </cell>
          <cell r="E1042">
            <v>1767</v>
          </cell>
          <cell r="F1042" t="str">
            <v>PIERCE</v>
          </cell>
          <cell r="G1042">
            <v>985438</v>
          </cell>
          <cell r="H1042">
            <v>530622</v>
          </cell>
          <cell r="I1042">
            <v>29390</v>
          </cell>
          <cell r="J1042">
            <v>69818865</v>
          </cell>
          <cell r="K1042">
            <v>9878860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81243175</v>
          </cell>
        </row>
        <row r="1043">
          <cell r="B1043">
            <v>70</v>
          </cell>
          <cell r="C1043" t="str">
            <v>PIERCE</v>
          </cell>
          <cell r="D1043" t="str">
            <v>CITY OR VILLAGE</v>
          </cell>
          <cell r="E1043">
            <v>1246</v>
          </cell>
          <cell r="F1043" t="str">
            <v>PLAINVIEW</v>
          </cell>
          <cell r="G1043">
            <v>1191355</v>
          </cell>
          <cell r="H1043">
            <v>1816925</v>
          </cell>
          <cell r="I1043">
            <v>534226</v>
          </cell>
          <cell r="J1043">
            <v>37136210</v>
          </cell>
          <cell r="K1043">
            <v>5908815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46587531</v>
          </cell>
        </row>
        <row r="1044">
          <cell r="B1044">
            <v>70</v>
          </cell>
          <cell r="C1044" t="str">
            <v>PIERCE</v>
          </cell>
          <cell r="D1044" t="str">
            <v>CITY OR VILLAGE</v>
          </cell>
        </row>
        <row r="1045">
          <cell r="B1045">
            <v>70</v>
          </cell>
          <cell r="C1045" t="str">
            <v>PIERCE</v>
          </cell>
          <cell r="D1045" t="str">
            <v>CITY OR VILLAGE</v>
          </cell>
        </row>
        <row r="1046">
          <cell r="B1046">
            <v>70</v>
          </cell>
          <cell r="C1046" t="str">
            <v>PIERCE</v>
          </cell>
          <cell r="D1046" t="str">
            <v>CITY OR VILLAGE</v>
          </cell>
        </row>
        <row r="1047">
          <cell r="B1047">
            <v>70</v>
          </cell>
          <cell r="C1047" t="str">
            <v>PIERCE</v>
          </cell>
          <cell r="D1047" t="str">
            <v>CITY OR VILLAGE</v>
          </cell>
        </row>
        <row r="1048">
          <cell r="B1048">
            <v>70</v>
          </cell>
          <cell r="C1048" t="str">
            <v>PIERCE</v>
          </cell>
          <cell r="D1048" t="str">
            <v>CITY OR VILLAGE</v>
          </cell>
        </row>
        <row r="1049">
          <cell r="B1049">
            <v>70</v>
          </cell>
          <cell r="C1049" t="str">
            <v>PIERCE</v>
          </cell>
          <cell r="D1049" t="str">
            <v>CITY OR VILLAGE</v>
          </cell>
        </row>
        <row r="1050">
          <cell r="B1050">
            <v>70</v>
          </cell>
          <cell r="C1050" t="str">
            <v>PIERCE</v>
          </cell>
          <cell r="D1050" t="str">
            <v>CITY OR VILLAGE</v>
          </cell>
        </row>
        <row r="1051">
          <cell r="B1051">
            <v>70</v>
          </cell>
          <cell r="C1051" t="str">
            <v>PIERCE</v>
          </cell>
          <cell r="D1051" t="str">
            <v>CITY OR VILLAGE</v>
          </cell>
        </row>
        <row r="1052">
          <cell r="B1052">
            <v>70</v>
          </cell>
          <cell r="C1052" t="str">
            <v>PIERCE</v>
          </cell>
          <cell r="D1052" t="str">
            <v>CITY OR VILLAGE</v>
          </cell>
        </row>
        <row r="1053">
          <cell r="B1053">
            <v>71</v>
          </cell>
          <cell r="C1053" t="str">
            <v>PLATTE</v>
          </cell>
          <cell r="D1053" t="str">
            <v>CITY OR VILLAGE</v>
          </cell>
          <cell r="E1053">
            <v>22327</v>
          </cell>
          <cell r="F1053" t="str">
            <v>COLUMBUS</v>
          </cell>
          <cell r="G1053">
            <v>46419536</v>
          </cell>
          <cell r="H1053">
            <v>8208088</v>
          </cell>
          <cell r="I1053">
            <v>8473523</v>
          </cell>
          <cell r="J1053">
            <v>1114881965</v>
          </cell>
          <cell r="K1053">
            <v>375982935</v>
          </cell>
          <cell r="L1053">
            <v>11804130</v>
          </cell>
          <cell r="M1053">
            <v>262890</v>
          </cell>
          <cell r="N1053">
            <v>726300</v>
          </cell>
          <cell r="O1053">
            <v>0</v>
          </cell>
          <cell r="P1053">
            <v>0</v>
          </cell>
          <cell r="Q1053">
            <v>0</v>
          </cell>
          <cell r="R1053">
            <v>1566759367</v>
          </cell>
        </row>
        <row r="1054">
          <cell r="B1054">
            <v>71</v>
          </cell>
          <cell r="C1054" t="str">
            <v>PLATTE</v>
          </cell>
          <cell r="D1054" t="str">
            <v>CITY OR VILLAGE</v>
          </cell>
          <cell r="E1054">
            <v>36</v>
          </cell>
          <cell r="F1054" t="str">
            <v>CORNLEA</v>
          </cell>
          <cell r="G1054">
            <v>271997</v>
          </cell>
          <cell r="H1054">
            <v>0</v>
          </cell>
          <cell r="I1054">
            <v>0</v>
          </cell>
          <cell r="J1054">
            <v>1353630</v>
          </cell>
          <cell r="K1054">
            <v>742625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2368252</v>
          </cell>
        </row>
        <row r="1055">
          <cell r="B1055">
            <v>71</v>
          </cell>
          <cell r="C1055" t="str">
            <v>PLATTE</v>
          </cell>
          <cell r="D1055" t="str">
            <v>CITY OR VILLAGE</v>
          </cell>
          <cell r="E1055">
            <v>203</v>
          </cell>
          <cell r="F1055" t="str">
            <v>CRESTON</v>
          </cell>
          <cell r="G1055">
            <v>520209</v>
          </cell>
          <cell r="H1055">
            <v>2176</v>
          </cell>
          <cell r="I1055">
            <v>981</v>
          </cell>
          <cell r="J1055">
            <v>5847995</v>
          </cell>
          <cell r="K1055">
            <v>1690525</v>
          </cell>
          <cell r="L1055">
            <v>0</v>
          </cell>
          <cell r="M1055">
            <v>0</v>
          </cell>
          <cell r="N1055">
            <v>6045</v>
          </cell>
          <cell r="O1055">
            <v>0</v>
          </cell>
          <cell r="P1055">
            <v>0</v>
          </cell>
          <cell r="Q1055">
            <v>0</v>
          </cell>
          <cell r="R1055">
            <v>8067931</v>
          </cell>
        </row>
        <row r="1056">
          <cell r="B1056">
            <v>71</v>
          </cell>
          <cell r="C1056" t="str">
            <v>PLATTE</v>
          </cell>
          <cell r="D1056" t="str">
            <v>CITY OR VILLAGE</v>
          </cell>
          <cell r="E1056">
            <v>351</v>
          </cell>
          <cell r="F1056" t="str">
            <v>DUNCAN</v>
          </cell>
          <cell r="G1056">
            <v>167822</v>
          </cell>
          <cell r="H1056">
            <v>471013</v>
          </cell>
          <cell r="I1056">
            <v>1951332</v>
          </cell>
          <cell r="J1056">
            <v>15351905</v>
          </cell>
          <cell r="K1056">
            <v>1702695</v>
          </cell>
          <cell r="L1056">
            <v>861000</v>
          </cell>
          <cell r="M1056">
            <v>0</v>
          </cell>
          <cell r="N1056">
            <v>121590</v>
          </cell>
          <cell r="O1056">
            <v>0</v>
          </cell>
          <cell r="P1056">
            <v>142410</v>
          </cell>
          <cell r="Q1056">
            <v>0</v>
          </cell>
          <cell r="R1056">
            <v>20769767</v>
          </cell>
        </row>
        <row r="1057">
          <cell r="B1057">
            <v>71</v>
          </cell>
          <cell r="C1057" t="str">
            <v>PLATTE</v>
          </cell>
          <cell r="D1057" t="str">
            <v>CITY OR VILLAGE</v>
          </cell>
          <cell r="E1057">
            <v>760</v>
          </cell>
          <cell r="F1057" t="str">
            <v>HUMPHREY</v>
          </cell>
          <cell r="G1057">
            <v>1378339</v>
          </cell>
          <cell r="H1057">
            <v>396265</v>
          </cell>
          <cell r="I1057">
            <v>952966</v>
          </cell>
          <cell r="J1057">
            <v>59470270</v>
          </cell>
          <cell r="K1057">
            <v>3606735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65804575</v>
          </cell>
        </row>
        <row r="1058">
          <cell r="B1058">
            <v>71</v>
          </cell>
          <cell r="C1058" t="str">
            <v>PLATTE</v>
          </cell>
          <cell r="D1058" t="str">
            <v>CITY OR VILLAGE</v>
          </cell>
          <cell r="E1058">
            <v>255</v>
          </cell>
          <cell r="F1058" t="str">
            <v>LINDSAY</v>
          </cell>
          <cell r="G1058">
            <v>9145809</v>
          </cell>
          <cell r="H1058">
            <v>113317</v>
          </cell>
          <cell r="I1058">
            <v>15090</v>
          </cell>
          <cell r="J1058">
            <v>12752515</v>
          </cell>
          <cell r="K1058">
            <v>2982865</v>
          </cell>
          <cell r="L1058">
            <v>2970945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27980541</v>
          </cell>
        </row>
        <row r="1059">
          <cell r="B1059">
            <v>71</v>
          </cell>
          <cell r="C1059" t="str">
            <v>PLATTE</v>
          </cell>
          <cell r="D1059" t="str">
            <v>CITY OR VILLAGE</v>
          </cell>
          <cell r="E1059">
            <v>284</v>
          </cell>
          <cell r="F1059" t="str">
            <v>MONROE</v>
          </cell>
          <cell r="G1059">
            <v>2608628</v>
          </cell>
          <cell r="H1059">
            <v>172037</v>
          </cell>
          <cell r="I1059">
            <v>585523</v>
          </cell>
          <cell r="J1059">
            <v>8852825</v>
          </cell>
          <cell r="K1059">
            <v>11102180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23321193</v>
          </cell>
        </row>
        <row r="1060">
          <cell r="B1060">
            <v>71</v>
          </cell>
          <cell r="C1060" t="str">
            <v>PLATTE</v>
          </cell>
          <cell r="D1060" t="str">
            <v>CITY OR VILLAGE</v>
          </cell>
          <cell r="E1060">
            <v>721</v>
          </cell>
          <cell r="F1060" t="str">
            <v>NEWMAN GROVE</v>
          </cell>
          <cell r="G1060">
            <v>335</v>
          </cell>
          <cell r="H1060">
            <v>1774</v>
          </cell>
          <cell r="I1060">
            <v>110</v>
          </cell>
          <cell r="J1060">
            <v>370575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372794</v>
          </cell>
        </row>
        <row r="1061">
          <cell r="B1061">
            <v>71</v>
          </cell>
          <cell r="C1061" t="str">
            <v>PLATTE</v>
          </cell>
          <cell r="D1061" t="str">
            <v>CITY OR VILLAGE</v>
          </cell>
          <cell r="E1061">
            <v>336</v>
          </cell>
          <cell r="F1061" t="str">
            <v>PLATTE CENTER</v>
          </cell>
          <cell r="G1061">
            <v>350732</v>
          </cell>
          <cell r="H1061">
            <v>162429</v>
          </cell>
          <cell r="I1061">
            <v>583802</v>
          </cell>
          <cell r="J1061">
            <v>11992275</v>
          </cell>
          <cell r="K1061">
            <v>1518495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35730</v>
          </cell>
          <cell r="Q1061">
            <v>0</v>
          </cell>
          <cell r="R1061">
            <v>14643463</v>
          </cell>
        </row>
        <row r="1062">
          <cell r="B1062">
            <v>71</v>
          </cell>
          <cell r="C1062" t="str">
            <v>PLATTE</v>
          </cell>
          <cell r="D1062" t="str">
            <v>CITY OR VILLAGE</v>
          </cell>
          <cell r="E1062">
            <v>46</v>
          </cell>
          <cell r="F1062" t="str">
            <v>TARNOV</v>
          </cell>
          <cell r="G1062">
            <v>29465</v>
          </cell>
          <cell r="H1062">
            <v>30116</v>
          </cell>
          <cell r="I1062">
            <v>167166</v>
          </cell>
          <cell r="J1062">
            <v>1385865</v>
          </cell>
          <cell r="K1062">
            <v>140085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1752697</v>
          </cell>
        </row>
        <row r="1063">
          <cell r="B1063">
            <v>71</v>
          </cell>
          <cell r="C1063" t="str">
            <v>PLATTE</v>
          </cell>
          <cell r="D1063" t="str">
            <v>CITY OR VILLAGE</v>
          </cell>
        </row>
        <row r="1064">
          <cell r="B1064">
            <v>71</v>
          </cell>
          <cell r="C1064" t="str">
            <v>PLATTE</v>
          </cell>
          <cell r="D1064" t="str">
            <v>CITY OR VILLAGE</v>
          </cell>
        </row>
        <row r="1065">
          <cell r="B1065">
            <v>71</v>
          </cell>
          <cell r="C1065" t="str">
            <v>PLATTE</v>
          </cell>
          <cell r="D1065" t="str">
            <v>CITY OR VILLAGE</v>
          </cell>
        </row>
        <row r="1066">
          <cell r="B1066">
            <v>71</v>
          </cell>
          <cell r="C1066" t="str">
            <v>PLATTE</v>
          </cell>
          <cell r="D1066" t="str">
            <v>CITY OR VILLAGE</v>
          </cell>
        </row>
        <row r="1067">
          <cell r="B1067">
            <v>71</v>
          </cell>
          <cell r="C1067" t="str">
            <v>PLATTE</v>
          </cell>
          <cell r="D1067" t="str">
            <v>CITY OR VILLAGE</v>
          </cell>
        </row>
        <row r="1068">
          <cell r="B1068">
            <v>72</v>
          </cell>
          <cell r="C1068" t="str">
            <v>POLK</v>
          </cell>
          <cell r="D1068" t="str">
            <v>CITY OR VILLAGE</v>
          </cell>
          <cell r="E1068">
            <v>880</v>
          </cell>
          <cell r="F1068" t="str">
            <v>OSCEOLA</v>
          </cell>
          <cell r="G1068">
            <v>2631583</v>
          </cell>
          <cell r="H1068">
            <v>525411</v>
          </cell>
          <cell r="I1068">
            <v>933865</v>
          </cell>
          <cell r="J1068">
            <v>26116520</v>
          </cell>
          <cell r="K1068">
            <v>4991885</v>
          </cell>
          <cell r="L1068">
            <v>320530</v>
          </cell>
          <cell r="M1068">
            <v>0</v>
          </cell>
          <cell r="N1068">
            <v>228390</v>
          </cell>
          <cell r="O1068">
            <v>0</v>
          </cell>
          <cell r="P1068">
            <v>1020</v>
          </cell>
          <cell r="Q1068">
            <v>0</v>
          </cell>
          <cell r="R1068">
            <v>35749204</v>
          </cell>
        </row>
        <row r="1069">
          <cell r="B1069">
            <v>72</v>
          </cell>
          <cell r="C1069" t="str">
            <v>POLK</v>
          </cell>
          <cell r="D1069" t="str">
            <v>CITY OR VILLAGE</v>
          </cell>
          <cell r="E1069">
            <v>322</v>
          </cell>
          <cell r="F1069" t="str">
            <v>POLK</v>
          </cell>
          <cell r="G1069">
            <v>795884</v>
          </cell>
          <cell r="H1069">
            <v>350953</v>
          </cell>
          <cell r="I1069">
            <v>890259</v>
          </cell>
          <cell r="J1069">
            <v>6471595</v>
          </cell>
          <cell r="K1069">
            <v>3085615</v>
          </cell>
          <cell r="L1069">
            <v>0</v>
          </cell>
          <cell r="M1069">
            <v>0</v>
          </cell>
          <cell r="N1069">
            <v>194485</v>
          </cell>
          <cell r="O1069">
            <v>0</v>
          </cell>
          <cell r="P1069">
            <v>0</v>
          </cell>
          <cell r="Q1069">
            <v>0</v>
          </cell>
          <cell r="R1069">
            <v>11788791</v>
          </cell>
        </row>
        <row r="1070">
          <cell r="B1070">
            <v>72</v>
          </cell>
          <cell r="C1070" t="str">
            <v>POLK</v>
          </cell>
          <cell r="D1070" t="str">
            <v>CITY OR VILLAGE</v>
          </cell>
          <cell r="E1070">
            <v>714</v>
          </cell>
          <cell r="F1070" t="str">
            <v>SHELBY</v>
          </cell>
          <cell r="G1070">
            <v>1345731</v>
          </cell>
          <cell r="H1070">
            <v>341646</v>
          </cell>
          <cell r="I1070">
            <v>633872</v>
          </cell>
          <cell r="J1070">
            <v>23442450</v>
          </cell>
          <cell r="K1070">
            <v>6727695</v>
          </cell>
          <cell r="L1070">
            <v>0</v>
          </cell>
          <cell r="M1070">
            <v>0</v>
          </cell>
          <cell r="N1070">
            <v>83640</v>
          </cell>
          <cell r="O1070">
            <v>0</v>
          </cell>
          <cell r="P1070">
            <v>0</v>
          </cell>
          <cell r="Q1070">
            <v>0</v>
          </cell>
          <cell r="R1070">
            <v>32575034</v>
          </cell>
        </row>
        <row r="1071">
          <cell r="B1071">
            <v>72</v>
          </cell>
          <cell r="C1071" t="str">
            <v>POLK</v>
          </cell>
          <cell r="D1071" t="str">
            <v>CITY OR VILLAGE</v>
          </cell>
          <cell r="E1071">
            <v>1171</v>
          </cell>
          <cell r="F1071" t="str">
            <v>STROMSBURG</v>
          </cell>
          <cell r="G1071">
            <v>2244103</v>
          </cell>
          <cell r="H1071">
            <v>508974</v>
          </cell>
          <cell r="I1071">
            <v>1195891</v>
          </cell>
          <cell r="J1071">
            <v>38203145</v>
          </cell>
          <cell r="K1071">
            <v>5980275</v>
          </cell>
          <cell r="L1071">
            <v>0</v>
          </cell>
          <cell r="M1071">
            <v>0</v>
          </cell>
          <cell r="N1071">
            <v>6870</v>
          </cell>
          <cell r="O1071">
            <v>0</v>
          </cell>
          <cell r="P1071">
            <v>0</v>
          </cell>
          <cell r="Q1071">
            <v>0</v>
          </cell>
          <cell r="R1071">
            <v>48139258</v>
          </cell>
        </row>
        <row r="1072">
          <cell r="B1072">
            <v>72</v>
          </cell>
          <cell r="C1072" t="str">
            <v>POLK</v>
          </cell>
          <cell r="D1072" t="str">
            <v>CITY OR VILLAGE</v>
          </cell>
        </row>
        <row r="1073">
          <cell r="B1073">
            <v>72</v>
          </cell>
          <cell r="C1073" t="str">
            <v>POLK</v>
          </cell>
          <cell r="D1073" t="str">
            <v>CITY OR VILLAGE</v>
          </cell>
        </row>
        <row r="1074">
          <cell r="B1074">
            <v>72</v>
          </cell>
          <cell r="C1074" t="str">
            <v>POLK</v>
          </cell>
          <cell r="D1074" t="str">
            <v>CITY OR VILLAGE</v>
          </cell>
        </row>
        <row r="1075">
          <cell r="B1075">
            <v>72</v>
          </cell>
          <cell r="C1075" t="str">
            <v>POLK</v>
          </cell>
          <cell r="D1075" t="str">
            <v>CITY OR VILLAGE</v>
          </cell>
        </row>
        <row r="1076">
          <cell r="B1076">
            <v>72</v>
          </cell>
          <cell r="C1076" t="str">
            <v>POLK</v>
          </cell>
          <cell r="D1076" t="str">
            <v>CITY OR VILLAGE</v>
          </cell>
        </row>
        <row r="1077">
          <cell r="B1077">
            <v>72</v>
          </cell>
          <cell r="C1077" t="str">
            <v>POLK</v>
          </cell>
          <cell r="D1077" t="str">
            <v>CITY OR VILLAGE</v>
          </cell>
        </row>
        <row r="1078">
          <cell r="B1078">
            <v>72</v>
          </cell>
          <cell r="C1078" t="str">
            <v>POLK</v>
          </cell>
          <cell r="D1078" t="str">
            <v>CITY OR VILLAGE</v>
          </cell>
        </row>
        <row r="1079">
          <cell r="B1079">
            <v>72</v>
          </cell>
          <cell r="C1079" t="str">
            <v>POLK</v>
          </cell>
          <cell r="D1079" t="str">
            <v>CITY OR VILLAGE</v>
          </cell>
        </row>
        <row r="1080">
          <cell r="B1080">
            <v>72</v>
          </cell>
          <cell r="C1080" t="str">
            <v>POLK</v>
          </cell>
          <cell r="D1080" t="str">
            <v>CITY OR VILLAGE</v>
          </cell>
        </row>
        <row r="1081">
          <cell r="B1081">
            <v>72</v>
          </cell>
          <cell r="C1081" t="str">
            <v>POLK</v>
          </cell>
          <cell r="D1081" t="str">
            <v>CITY OR VILLAGE</v>
          </cell>
        </row>
        <row r="1082">
          <cell r="B1082">
            <v>72</v>
          </cell>
          <cell r="C1082" t="str">
            <v>POLK</v>
          </cell>
          <cell r="D1082" t="str">
            <v>CITY OR VILLAGE</v>
          </cell>
        </row>
        <row r="1083">
          <cell r="B1083">
            <v>73</v>
          </cell>
          <cell r="C1083" t="str">
            <v>RED WILLOW</v>
          </cell>
          <cell r="D1083" t="str">
            <v>CITY OR VILLAGE</v>
          </cell>
          <cell r="E1083">
            <v>283</v>
          </cell>
          <cell r="F1083" t="str">
            <v>BARTLEY</v>
          </cell>
          <cell r="G1083">
            <v>720874</v>
          </cell>
          <cell r="H1083">
            <v>454439</v>
          </cell>
          <cell r="I1083">
            <v>931876</v>
          </cell>
          <cell r="J1083">
            <v>7907848</v>
          </cell>
          <cell r="K1083">
            <v>3266365</v>
          </cell>
          <cell r="L1083">
            <v>0</v>
          </cell>
          <cell r="M1083">
            <v>0</v>
          </cell>
          <cell r="N1083">
            <v>197039</v>
          </cell>
          <cell r="O1083">
            <v>3640</v>
          </cell>
          <cell r="P1083">
            <v>0</v>
          </cell>
          <cell r="Q1083">
            <v>0</v>
          </cell>
          <cell r="R1083">
            <v>13482081</v>
          </cell>
        </row>
        <row r="1084">
          <cell r="B1084">
            <v>73</v>
          </cell>
          <cell r="C1084" t="str">
            <v>RED WILLOW</v>
          </cell>
          <cell r="D1084" t="str">
            <v>CITY OR VILLAGE</v>
          </cell>
          <cell r="E1084">
            <v>101</v>
          </cell>
          <cell r="F1084" t="str">
            <v>DANBURY</v>
          </cell>
          <cell r="G1084">
            <v>12456</v>
          </cell>
          <cell r="H1084">
            <v>140873</v>
          </cell>
          <cell r="I1084">
            <v>31744</v>
          </cell>
          <cell r="J1084">
            <v>1639952</v>
          </cell>
          <cell r="K1084">
            <v>1158182</v>
          </cell>
          <cell r="L1084">
            <v>0</v>
          </cell>
          <cell r="M1084">
            <v>0</v>
          </cell>
          <cell r="N1084">
            <v>21283</v>
          </cell>
          <cell r="O1084">
            <v>0</v>
          </cell>
          <cell r="P1084">
            <v>0</v>
          </cell>
          <cell r="Q1084">
            <v>0</v>
          </cell>
          <cell r="R1084">
            <v>3004490</v>
          </cell>
        </row>
        <row r="1085">
          <cell r="B1085">
            <v>73</v>
          </cell>
          <cell r="C1085" t="str">
            <v>RED WILLOW</v>
          </cell>
          <cell r="D1085" t="str">
            <v>CITY OR VILLAGE</v>
          </cell>
          <cell r="E1085">
            <v>584</v>
          </cell>
          <cell r="F1085" t="str">
            <v>INDIANOLA</v>
          </cell>
          <cell r="G1085">
            <v>395017</v>
          </cell>
          <cell r="H1085">
            <v>895422</v>
          </cell>
          <cell r="I1085">
            <v>1309647</v>
          </cell>
          <cell r="J1085">
            <v>16310423</v>
          </cell>
          <cell r="K1085">
            <v>3206314</v>
          </cell>
          <cell r="L1085">
            <v>0</v>
          </cell>
          <cell r="M1085">
            <v>0</v>
          </cell>
          <cell r="N1085">
            <v>575898</v>
          </cell>
          <cell r="O1085">
            <v>0</v>
          </cell>
          <cell r="P1085">
            <v>1654</v>
          </cell>
          <cell r="Q1085">
            <v>0</v>
          </cell>
          <cell r="R1085">
            <v>22694375</v>
          </cell>
        </row>
        <row r="1086">
          <cell r="B1086">
            <v>73</v>
          </cell>
          <cell r="C1086" t="str">
            <v>RED WILLOW</v>
          </cell>
          <cell r="D1086" t="str">
            <v>CITY OR VILLAGE</v>
          </cell>
          <cell r="E1086">
            <v>80</v>
          </cell>
          <cell r="F1086" t="str">
            <v>LEBANON</v>
          </cell>
          <cell r="G1086">
            <v>14411</v>
          </cell>
          <cell r="H1086">
            <v>58078</v>
          </cell>
          <cell r="I1086">
            <v>15860</v>
          </cell>
          <cell r="J1086">
            <v>867292</v>
          </cell>
          <cell r="K1086">
            <v>35463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991104</v>
          </cell>
        </row>
        <row r="1087">
          <cell r="B1087">
            <v>73</v>
          </cell>
          <cell r="C1087" t="str">
            <v>RED WILLOW</v>
          </cell>
          <cell r="D1087" t="str">
            <v>CITY OR VILLAGE</v>
          </cell>
          <cell r="E1087">
            <v>7698</v>
          </cell>
          <cell r="F1087" t="str">
            <v>MCCOOK</v>
          </cell>
          <cell r="G1087">
            <v>16106377</v>
          </cell>
          <cell r="H1087">
            <v>5704619</v>
          </cell>
          <cell r="I1087">
            <v>5462255</v>
          </cell>
          <cell r="J1087">
            <v>251961279</v>
          </cell>
          <cell r="K1087">
            <v>127613876</v>
          </cell>
          <cell r="L1087">
            <v>0</v>
          </cell>
          <cell r="M1087">
            <v>0</v>
          </cell>
          <cell r="N1087">
            <v>4024</v>
          </cell>
          <cell r="O1087">
            <v>0</v>
          </cell>
          <cell r="P1087">
            <v>0</v>
          </cell>
          <cell r="Q1087">
            <v>0</v>
          </cell>
          <cell r="R1087">
            <v>406852430</v>
          </cell>
        </row>
        <row r="1088">
          <cell r="B1088">
            <v>73</v>
          </cell>
          <cell r="C1088" t="str">
            <v>RED WILLOW</v>
          </cell>
          <cell r="D1088" t="str">
            <v>CITY OR VILLAGE</v>
          </cell>
        </row>
        <row r="1089">
          <cell r="B1089">
            <v>73</v>
          </cell>
          <cell r="C1089" t="str">
            <v>RED WILLOW</v>
          </cell>
          <cell r="D1089" t="str">
            <v>CITY OR VILLAGE</v>
          </cell>
        </row>
        <row r="1090">
          <cell r="B1090">
            <v>73</v>
          </cell>
          <cell r="C1090" t="str">
            <v>RED WILLOW</v>
          </cell>
          <cell r="D1090" t="str">
            <v>CITY OR VILLAGE</v>
          </cell>
        </row>
        <row r="1091">
          <cell r="B1091">
            <v>73</v>
          </cell>
          <cell r="C1091" t="str">
            <v>RED WILLOW</v>
          </cell>
          <cell r="D1091" t="str">
            <v>CITY OR VILLAGE</v>
          </cell>
        </row>
        <row r="1092">
          <cell r="B1092">
            <v>73</v>
          </cell>
          <cell r="C1092" t="str">
            <v>RED WILLOW</v>
          </cell>
          <cell r="D1092" t="str">
            <v>CITY OR VILLAGE</v>
          </cell>
        </row>
        <row r="1093">
          <cell r="B1093">
            <v>73</v>
          </cell>
          <cell r="C1093" t="str">
            <v>RED WILLOW</v>
          </cell>
          <cell r="D1093" t="str">
            <v>CITY OR VILLAGE</v>
          </cell>
        </row>
        <row r="1094">
          <cell r="B1094">
            <v>73</v>
          </cell>
          <cell r="C1094" t="str">
            <v>RED WILLOW</v>
          </cell>
          <cell r="D1094" t="str">
            <v>CITY OR VILLAGE</v>
          </cell>
        </row>
        <row r="1095">
          <cell r="B1095">
            <v>73</v>
          </cell>
          <cell r="C1095" t="str">
            <v>RED WILLOW</v>
          </cell>
          <cell r="D1095" t="str">
            <v>CITY OR VILLAGE</v>
          </cell>
        </row>
        <row r="1096">
          <cell r="B1096">
            <v>73</v>
          </cell>
          <cell r="C1096" t="str">
            <v>RED WILLOW</v>
          </cell>
          <cell r="D1096" t="str">
            <v>CITY OR VILLAGE</v>
          </cell>
        </row>
        <row r="1097">
          <cell r="B1097">
            <v>73</v>
          </cell>
          <cell r="C1097" t="str">
            <v>RED WILLOW</v>
          </cell>
          <cell r="D1097" t="str">
            <v>CITY OR VILLAGE</v>
          </cell>
        </row>
        <row r="1098">
          <cell r="B1098">
            <v>74</v>
          </cell>
          <cell r="C1098" t="str">
            <v>RICHARDSON</v>
          </cell>
          <cell r="D1098" t="str">
            <v>CITY OR VILLAGE</v>
          </cell>
          <cell r="E1098">
            <v>24</v>
          </cell>
          <cell r="F1098" t="str">
            <v>BARADA</v>
          </cell>
          <cell r="G1098">
            <v>46</v>
          </cell>
          <cell r="H1098">
            <v>4055</v>
          </cell>
          <cell r="I1098">
            <v>356</v>
          </cell>
          <cell r="J1098">
            <v>424978</v>
          </cell>
          <cell r="K1098">
            <v>9367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438802</v>
          </cell>
        </row>
        <row r="1099">
          <cell r="B1099">
            <v>74</v>
          </cell>
          <cell r="C1099" t="str">
            <v>RICHARDSON</v>
          </cell>
          <cell r="D1099" t="str">
            <v>CITY OR VILLAGE</v>
          </cell>
          <cell r="E1099">
            <v>146</v>
          </cell>
          <cell r="F1099" t="str">
            <v>DAWSON</v>
          </cell>
          <cell r="G1099">
            <v>20220</v>
          </cell>
          <cell r="H1099">
            <v>175139</v>
          </cell>
          <cell r="I1099">
            <v>353546</v>
          </cell>
          <cell r="J1099">
            <v>2108722</v>
          </cell>
          <cell r="K1099">
            <v>453428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3111055</v>
          </cell>
        </row>
        <row r="1100">
          <cell r="B1100">
            <v>74</v>
          </cell>
          <cell r="C1100" t="str">
            <v>RICHARDSON</v>
          </cell>
          <cell r="D1100" t="str">
            <v>CITY OR VILLAGE</v>
          </cell>
          <cell r="E1100">
            <v>4325</v>
          </cell>
          <cell r="F1100" t="str">
            <v>FALLS CITY</v>
          </cell>
          <cell r="G1100">
            <v>8790833</v>
          </cell>
          <cell r="H1100">
            <v>4086966</v>
          </cell>
          <cell r="I1100">
            <v>2489511</v>
          </cell>
          <cell r="J1100">
            <v>109142553</v>
          </cell>
          <cell r="K1100">
            <v>22607673</v>
          </cell>
          <cell r="L1100">
            <v>6519928</v>
          </cell>
          <cell r="M1100">
            <v>0</v>
          </cell>
          <cell r="N1100">
            <v>61115</v>
          </cell>
          <cell r="O1100">
            <v>29564</v>
          </cell>
          <cell r="P1100">
            <v>48257</v>
          </cell>
          <cell r="Q1100">
            <v>0</v>
          </cell>
          <cell r="R1100">
            <v>153776400</v>
          </cell>
        </row>
        <row r="1101">
          <cell r="B1101">
            <v>74</v>
          </cell>
          <cell r="C1101" t="str">
            <v>RICHARDSON</v>
          </cell>
          <cell r="D1101" t="str">
            <v>CITY OR VILLAGE</v>
          </cell>
          <cell r="E1101">
            <v>877</v>
          </cell>
          <cell r="F1101" t="str">
            <v>HUMBOLDT</v>
          </cell>
          <cell r="G1101">
            <v>394725</v>
          </cell>
          <cell r="H1101">
            <v>673132</v>
          </cell>
          <cell r="I1101">
            <v>1212186</v>
          </cell>
          <cell r="J1101">
            <v>13492022</v>
          </cell>
          <cell r="K1101">
            <v>3739149</v>
          </cell>
          <cell r="L1101">
            <v>100670</v>
          </cell>
          <cell r="M1101">
            <v>0</v>
          </cell>
          <cell r="N1101">
            <v>0</v>
          </cell>
          <cell r="O1101">
            <v>0</v>
          </cell>
          <cell r="P1101">
            <v>12900</v>
          </cell>
          <cell r="Q1101">
            <v>0</v>
          </cell>
          <cell r="R1101">
            <v>19624784</v>
          </cell>
        </row>
        <row r="1102">
          <cell r="B1102">
            <v>74</v>
          </cell>
          <cell r="C1102" t="str">
            <v>RICHARDSON</v>
          </cell>
          <cell r="D1102" t="str">
            <v>CITY OR VILLAGE</v>
          </cell>
          <cell r="E1102">
            <v>28</v>
          </cell>
          <cell r="F1102" t="str">
            <v>PRESTON</v>
          </cell>
          <cell r="G1102">
            <v>0</v>
          </cell>
          <cell r="H1102">
            <v>0</v>
          </cell>
          <cell r="I1102">
            <v>0</v>
          </cell>
          <cell r="J1102">
            <v>562303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562303</v>
          </cell>
        </row>
        <row r="1103">
          <cell r="B1103">
            <v>74</v>
          </cell>
          <cell r="C1103" t="str">
            <v>RICHARDSON</v>
          </cell>
          <cell r="D1103" t="str">
            <v>CITY OR VILLAGE</v>
          </cell>
          <cell r="E1103">
            <v>172</v>
          </cell>
          <cell r="F1103" t="str">
            <v>RULO</v>
          </cell>
          <cell r="G1103">
            <v>42299</v>
          </cell>
          <cell r="H1103">
            <v>364740</v>
          </cell>
          <cell r="I1103">
            <v>962122</v>
          </cell>
          <cell r="J1103">
            <v>2519844</v>
          </cell>
          <cell r="K1103">
            <v>581404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1025</v>
          </cell>
          <cell r="Q1103">
            <v>0</v>
          </cell>
          <cell r="R1103">
            <v>4471434</v>
          </cell>
        </row>
        <row r="1104">
          <cell r="B1104">
            <v>74</v>
          </cell>
          <cell r="C1104" t="str">
            <v>RICHARDSON</v>
          </cell>
          <cell r="D1104" t="str">
            <v>CITY OR VILLAGE</v>
          </cell>
          <cell r="E1104">
            <v>112</v>
          </cell>
          <cell r="F1104" t="str">
            <v>SALEM</v>
          </cell>
          <cell r="G1104">
            <v>11587</v>
          </cell>
          <cell r="H1104">
            <v>94068</v>
          </cell>
          <cell r="I1104">
            <v>8247</v>
          </cell>
          <cell r="J1104">
            <v>1279208</v>
          </cell>
          <cell r="K1104">
            <v>35708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1428818</v>
          </cell>
        </row>
        <row r="1105">
          <cell r="B1105">
            <v>74</v>
          </cell>
          <cell r="C1105" t="str">
            <v>RICHARDSON</v>
          </cell>
          <cell r="D1105" t="str">
            <v>CITY OR VILLAGE</v>
          </cell>
          <cell r="E1105">
            <v>150</v>
          </cell>
          <cell r="F1105" t="str">
            <v>SHUBERT</v>
          </cell>
          <cell r="G1105">
            <v>9252</v>
          </cell>
          <cell r="H1105">
            <v>60420</v>
          </cell>
          <cell r="I1105">
            <v>5297</v>
          </cell>
          <cell r="J1105">
            <v>3207426</v>
          </cell>
          <cell r="K1105">
            <v>163757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3446152</v>
          </cell>
        </row>
        <row r="1106">
          <cell r="B1106">
            <v>74</v>
          </cell>
          <cell r="C1106" t="str">
            <v>RICHARDSON</v>
          </cell>
          <cell r="D1106" t="str">
            <v>CITY OR VILLAGE</v>
          </cell>
          <cell r="E1106">
            <v>152</v>
          </cell>
          <cell r="F1106" t="str">
            <v>STELLA</v>
          </cell>
          <cell r="G1106">
            <v>24300</v>
          </cell>
          <cell r="H1106">
            <v>201380</v>
          </cell>
          <cell r="I1106">
            <v>296835</v>
          </cell>
          <cell r="J1106">
            <v>3072250</v>
          </cell>
          <cell r="K1106">
            <v>817579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4412344</v>
          </cell>
        </row>
        <row r="1107">
          <cell r="B1107">
            <v>74</v>
          </cell>
          <cell r="C1107" t="str">
            <v>RICHARDSON</v>
          </cell>
          <cell r="D1107" t="str">
            <v>CITY OR VILLAGE</v>
          </cell>
          <cell r="E1107">
            <v>172</v>
          </cell>
          <cell r="F1107" t="str">
            <v>VERDON</v>
          </cell>
          <cell r="G1107">
            <v>1021059</v>
          </cell>
          <cell r="H1107">
            <v>204483</v>
          </cell>
          <cell r="I1107">
            <v>519531</v>
          </cell>
          <cell r="J1107">
            <v>2598336</v>
          </cell>
          <cell r="K1107">
            <v>480774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4824183</v>
          </cell>
        </row>
        <row r="1108">
          <cell r="B1108">
            <v>74</v>
          </cell>
          <cell r="C1108" t="str">
            <v>RICHARDSON</v>
          </cell>
          <cell r="D1108" t="str">
            <v>CITY OR VILLAGE</v>
          </cell>
        </row>
        <row r="1109">
          <cell r="B1109">
            <v>74</v>
          </cell>
          <cell r="C1109" t="str">
            <v>RICHARDSON</v>
          </cell>
          <cell r="D1109" t="str">
            <v>CITY OR VILLAGE</v>
          </cell>
        </row>
        <row r="1110">
          <cell r="B1110">
            <v>74</v>
          </cell>
          <cell r="C1110" t="str">
            <v>RICHARDSON</v>
          </cell>
          <cell r="D1110" t="str">
            <v>CITY OR VILLAGE</v>
          </cell>
        </row>
        <row r="1111">
          <cell r="B1111">
            <v>74</v>
          </cell>
          <cell r="C1111" t="str">
            <v>RICHARDSON</v>
          </cell>
          <cell r="D1111" t="str">
            <v>CITY OR VILLAGE</v>
          </cell>
        </row>
        <row r="1112">
          <cell r="B1112">
            <v>74</v>
          </cell>
          <cell r="C1112" t="str">
            <v>RICHARDSON</v>
          </cell>
          <cell r="D1112" t="str">
            <v>CITY OR VILLAGE</v>
          </cell>
        </row>
        <row r="1113">
          <cell r="B1113">
            <v>75</v>
          </cell>
          <cell r="C1113" t="str">
            <v>ROCK</v>
          </cell>
          <cell r="D1113" t="str">
            <v>CITY OR VILLAGE</v>
          </cell>
          <cell r="E1113">
            <v>619</v>
          </cell>
          <cell r="F1113" t="str">
            <v>BASSETT</v>
          </cell>
          <cell r="G1113">
            <v>1426218</v>
          </cell>
          <cell r="H1113">
            <v>464552</v>
          </cell>
          <cell r="I1113">
            <v>46897</v>
          </cell>
          <cell r="J1113">
            <v>14057235</v>
          </cell>
          <cell r="K1113">
            <v>5279640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21274542</v>
          </cell>
        </row>
        <row r="1114">
          <cell r="B1114">
            <v>75</v>
          </cell>
          <cell r="C1114" t="str">
            <v>ROCK</v>
          </cell>
          <cell r="D1114" t="str">
            <v>CITY OR VILLAGE</v>
          </cell>
          <cell r="E1114">
            <v>97</v>
          </cell>
          <cell r="F1114" t="str">
            <v>NEWPORT</v>
          </cell>
          <cell r="G1114">
            <v>116623</v>
          </cell>
          <cell r="H1114">
            <v>45491</v>
          </cell>
          <cell r="I1114">
            <v>3242</v>
          </cell>
          <cell r="J1114">
            <v>1508420</v>
          </cell>
          <cell r="K1114">
            <v>312545</v>
          </cell>
          <cell r="L1114">
            <v>0</v>
          </cell>
          <cell r="M1114">
            <v>0</v>
          </cell>
          <cell r="N1114">
            <v>16630</v>
          </cell>
          <cell r="O1114">
            <v>0</v>
          </cell>
          <cell r="P1114">
            <v>0</v>
          </cell>
          <cell r="Q1114">
            <v>0</v>
          </cell>
          <cell r="R1114">
            <v>2002951</v>
          </cell>
        </row>
        <row r="1115">
          <cell r="B1115">
            <v>75</v>
          </cell>
          <cell r="C1115" t="str">
            <v>ROCK</v>
          </cell>
          <cell r="D1115" t="str">
            <v>CITY OR VILLAGE</v>
          </cell>
        </row>
        <row r="1116">
          <cell r="B1116">
            <v>75</v>
          </cell>
          <cell r="C1116" t="str">
            <v>ROCK</v>
          </cell>
          <cell r="D1116" t="str">
            <v>CITY OR VILLAGE</v>
          </cell>
        </row>
        <row r="1117">
          <cell r="B1117">
            <v>75</v>
          </cell>
          <cell r="C1117" t="str">
            <v>ROCK</v>
          </cell>
          <cell r="D1117" t="str">
            <v>CITY OR VILLAGE</v>
          </cell>
        </row>
        <row r="1118">
          <cell r="B1118">
            <v>75</v>
          </cell>
          <cell r="C1118" t="str">
            <v>ROCK</v>
          </cell>
          <cell r="D1118" t="str">
            <v>CITY OR VILLAGE</v>
          </cell>
        </row>
        <row r="1119">
          <cell r="B1119">
            <v>75</v>
          </cell>
          <cell r="C1119" t="str">
            <v>ROCK</v>
          </cell>
          <cell r="D1119" t="str">
            <v>CITY OR VILLAGE</v>
          </cell>
        </row>
        <row r="1120">
          <cell r="B1120">
            <v>75</v>
          </cell>
          <cell r="C1120" t="str">
            <v>ROCK</v>
          </cell>
          <cell r="D1120" t="str">
            <v>CITY OR VILLAGE</v>
          </cell>
        </row>
        <row r="1121">
          <cell r="B1121">
            <v>75</v>
          </cell>
          <cell r="C1121" t="str">
            <v>ROCK</v>
          </cell>
          <cell r="D1121" t="str">
            <v>CITY OR VILLAGE</v>
          </cell>
        </row>
        <row r="1122">
          <cell r="B1122">
            <v>75</v>
          </cell>
          <cell r="C1122" t="str">
            <v>ROCK</v>
          </cell>
          <cell r="D1122" t="str">
            <v>CITY OR VILLAGE</v>
          </cell>
        </row>
        <row r="1123">
          <cell r="B1123">
            <v>75</v>
          </cell>
          <cell r="C1123" t="str">
            <v>ROCK</v>
          </cell>
          <cell r="D1123" t="str">
            <v>CITY OR VILLAGE</v>
          </cell>
        </row>
        <row r="1124">
          <cell r="B1124">
            <v>75</v>
          </cell>
          <cell r="C1124" t="str">
            <v>ROCK</v>
          </cell>
          <cell r="D1124" t="str">
            <v>CITY OR VILLAGE</v>
          </cell>
        </row>
        <row r="1125">
          <cell r="B1125">
            <v>75</v>
          </cell>
          <cell r="C1125" t="str">
            <v>ROCK</v>
          </cell>
          <cell r="D1125" t="str">
            <v>CITY OR VILLAGE</v>
          </cell>
        </row>
        <row r="1126">
          <cell r="B1126">
            <v>75</v>
          </cell>
          <cell r="C1126" t="str">
            <v>ROCK</v>
          </cell>
          <cell r="D1126" t="str">
            <v>CITY OR VILLAGE</v>
          </cell>
        </row>
        <row r="1127">
          <cell r="B1127">
            <v>75</v>
          </cell>
          <cell r="C1127" t="str">
            <v>ROCK</v>
          </cell>
          <cell r="D1127" t="str">
            <v>CITY OR VILLAGE</v>
          </cell>
        </row>
        <row r="1128">
          <cell r="B1128">
            <v>76</v>
          </cell>
          <cell r="C1128" t="str">
            <v>SALINE</v>
          </cell>
          <cell r="D1128" t="str">
            <v>CITY OR VILLAGE</v>
          </cell>
          <cell r="E1128">
            <v>6960</v>
          </cell>
          <cell r="F1128" t="str">
            <v>CRETE</v>
          </cell>
          <cell r="G1128">
            <v>11033122</v>
          </cell>
          <cell r="H1128">
            <v>2404963</v>
          </cell>
          <cell r="I1128">
            <v>3296102</v>
          </cell>
          <cell r="J1128">
            <v>189624220</v>
          </cell>
          <cell r="K1128">
            <v>57125690</v>
          </cell>
          <cell r="L1128">
            <v>7519150</v>
          </cell>
          <cell r="M1128">
            <v>286530</v>
          </cell>
          <cell r="N1128">
            <v>283780</v>
          </cell>
          <cell r="O1128">
            <v>0</v>
          </cell>
          <cell r="P1128">
            <v>8260</v>
          </cell>
          <cell r="Q1128">
            <v>0</v>
          </cell>
          <cell r="R1128">
            <v>271581817</v>
          </cell>
        </row>
        <row r="1129">
          <cell r="B1129">
            <v>76</v>
          </cell>
          <cell r="C1129" t="str">
            <v>SALINE</v>
          </cell>
          <cell r="D1129" t="str">
            <v>CITY OR VILLAGE</v>
          </cell>
          <cell r="E1129">
            <v>513</v>
          </cell>
          <cell r="F1129" t="str">
            <v>DEWITT</v>
          </cell>
          <cell r="G1129">
            <v>455345</v>
          </cell>
          <cell r="H1129">
            <v>300381</v>
          </cell>
          <cell r="I1129">
            <v>336759</v>
          </cell>
          <cell r="J1129">
            <v>14176035</v>
          </cell>
          <cell r="K1129">
            <v>1560605</v>
          </cell>
          <cell r="L1129">
            <v>465000</v>
          </cell>
          <cell r="M1129">
            <v>0</v>
          </cell>
          <cell r="N1129">
            <v>8980</v>
          </cell>
          <cell r="O1129">
            <v>0</v>
          </cell>
          <cell r="P1129">
            <v>0</v>
          </cell>
          <cell r="Q1129">
            <v>0</v>
          </cell>
          <cell r="R1129">
            <v>17303105</v>
          </cell>
        </row>
        <row r="1130">
          <cell r="B1130">
            <v>76</v>
          </cell>
          <cell r="C1130" t="str">
            <v>SALINE</v>
          </cell>
          <cell r="D1130" t="str">
            <v>CITY OR VILLAGE</v>
          </cell>
          <cell r="E1130">
            <v>586</v>
          </cell>
          <cell r="F1130" t="str">
            <v>DORCHESTER</v>
          </cell>
          <cell r="G1130">
            <v>1308587</v>
          </cell>
          <cell r="H1130">
            <v>334717</v>
          </cell>
          <cell r="I1130">
            <v>517941</v>
          </cell>
          <cell r="J1130">
            <v>18264410</v>
          </cell>
          <cell r="K1130">
            <v>10288715</v>
          </cell>
          <cell r="L1130">
            <v>0</v>
          </cell>
          <cell r="M1130">
            <v>0</v>
          </cell>
          <cell r="N1130">
            <v>236715</v>
          </cell>
          <cell r="O1130">
            <v>0</v>
          </cell>
          <cell r="P1130">
            <v>0</v>
          </cell>
          <cell r="Q1130">
            <v>0</v>
          </cell>
          <cell r="R1130">
            <v>30951085</v>
          </cell>
        </row>
        <row r="1131">
          <cell r="B1131">
            <v>76</v>
          </cell>
          <cell r="C1131" t="str">
            <v>SALINE</v>
          </cell>
          <cell r="D1131" t="str">
            <v>CITY OR VILLAGE</v>
          </cell>
          <cell r="E1131">
            <v>1027</v>
          </cell>
          <cell r="F1131" t="str">
            <v>FRIEND</v>
          </cell>
          <cell r="G1131">
            <v>1935616</v>
          </cell>
          <cell r="H1131">
            <v>942834</v>
          </cell>
          <cell r="I1131">
            <v>1373263</v>
          </cell>
          <cell r="J1131">
            <v>44625660</v>
          </cell>
          <cell r="K1131">
            <v>4948065</v>
          </cell>
          <cell r="L1131">
            <v>1284220</v>
          </cell>
          <cell r="M1131">
            <v>45450</v>
          </cell>
          <cell r="N1131">
            <v>18490</v>
          </cell>
          <cell r="O1131">
            <v>0</v>
          </cell>
          <cell r="P1131">
            <v>0</v>
          </cell>
          <cell r="Q1131">
            <v>0</v>
          </cell>
          <cell r="R1131">
            <v>55173598</v>
          </cell>
        </row>
        <row r="1132">
          <cell r="B1132">
            <v>76</v>
          </cell>
          <cell r="C1132" t="str">
            <v>SALINE</v>
          </cell>
          <cell r="D1132" t="str">
            <v>CITY OR VILLAGE</v>
          </cell>
          <cell r="E1132">
            <v>94</v>
          </cell>
          <cell r="F1132" t="str">
            <v>SWANTON</v>
          </cell>
          <cell r="G1132">
            <v>94316</v>
          </cell>
          <cell r="H1132">
            <v>46696</v>
          </cell>
          <cell r="I1132">
            <v>2631</v>
          </cell>
          <cell r="J1132">
            <v>2252735</v>
          </cell>
          <cell r="K1132">
            <v>1220425</v>
          </cell>
          <cell r="L1132">
            <v>0</v>
          </cell>
          <cell r="M1132">
            <v>0</v>
          </cell>
          <cell r="N1132">
            <v>31815</v>
          </cell>
          <cell r="O1132">
            <v>0</v>
          </cell>
          <cell r="P1132">
            <v>0</v>
          </cell>
          <cell r="Q1132">
            <v>0</v>
          </cell>
          <cell r="R1132">
            <v>3648618</v>
          </cell>
        </row>
        <row r="1133">
          <cell r="B1133">
            <v>76</v>
          </cell>
          <cell r="C1133" t="str">
            <v>SALINE</v>
          </cell>
          <cell r="D1133" t="str">
            <v>CITY OR VILLAGE</v>
          </cell>
          <cell r="E1133">
            <v>106</v>
          </cell>
          <cell r="F1133" t="str">
            <v>TOBIAS</v>
          </cell>
          <cell r="G1133">
            <v>17195</v>
          </cell>
          <cell r="H1133">
            <v>58249</v>
          </cell>
          <cell r="I1133">
            <v>3282</v>
          </cell>
          <cell r="J1133">
            <v>1885765</v>
          </cell>
          <cell r="K1133">
            <v>131210</v>
          </cell>
          <cell r="L1133">
            <v>0</v>
          </cell>
          <cell r="M1133">
            <v>0</v>
          </cell>
          <cell r="N1133">
            <v>35435</v>
          </cell>
          <cell r="O1133">
            <v>0</v>
          </cell>
          <cell r="P1133">
            <v>4345</v>
          </cell>
          <cell r="Q1133">
            <v>0</v>
          </cell>
          <cell r="R1133">
            <v>2135481</v>
          </cell>
        </row>
        <row r="1134">
          <cell r="B1134">
            <v>76</v>
          </cell>
          <cell r="C1134" t="str">
            <v>SALINE</v>
          </cell>
          <cell r="D1134" t="str">
            <v>CITY OR VILLAGE</v>
          </cell>
          <cell r="E1134">
            <v>235</v>
          </cell>
          <cell r="F1134" t="str">
            <v>WESTERN</v>
          </cell>
          <cell r="G1134">
            <v>62172</v>
          </cell>
          <cell r="H1134">
            <v>111284</v>
          </cell>
          <cell r="I1134">
            <v>8490</v>
          </cell>
          <cell r="J1134">
            <v>5267620</v>
          </cell>
          <cell r="K1134">
            <v>775320</v>
          </cell>
          <cell r="L1134">
            <v>0</v>
          </cell>
          <cell r="M1134">
            <v>0</v>
          </cell>
          <cell r="N1134">
            <v>239660</v>
          </cell>
          <cell r="O1134">
            <v>0</v>
          </cell>
          <cell r="P1134">
            <v>3020</v>
          </cell>
          <cell r="Q1134">
            <v>0</v>
          </cell>
          <cell r="R1134">
            <v>6467566</v>
          </cell>
        </row>
        <row r="1135">
          <cell r="B1135">
            <v>76</v>
          </cell>
          <cell r="C1135" t="str">
            <v>SALINE</v>
          </cell>
          <cell r="D1135" t="str">
            <v>CITY OR VILLAGE</v>
          </cell>
          <cell r="E1135">
            <v>1855</v>
          </cell>
          <cell r="F1135" t="str">
            <v>WILBER</v>
          </cell>
          <cell r="G1135">
            <v>987741</v>
          </cell>
          <cell r="H1135">
            <v>654386</v>
          </cell>
          <cell r="I1135">
            <v>260730</v>
          </cell>
          <cell r="J1135">
            <v>73061305</v>
          </cell>
          <cell r="K1135">
            <v>8680555</v>
          </cell>
          <cell r="L1135">
            <v>0</v>
          </cell>
          <cell r="M1135">
            <v>0</v>
          </cell>
          <cell r="N1135">
            <v>7360</v>
          </cell>
          <cell r="O1135">
            <v>0</v>
          </cell>
          <cell r="P1135">
            <v>21665</v>
          </cell>
          <cell r="Q1135">
            <v>0</v>
          </cell>
          <cell r="R1135">
            <v>83673742</v>
          </cell>
        </row>
        <row r="1136">
          <cell r="B1136">
            <v>76</v>
          </cell>
          <cell r="C1136" t="str">
            <v>SALINE</v>
          </cell>
          <cell r="D1136" t="str">
            <v>CITY OR VILLAGE</v>
          </cell>
        </row>
        <row r="1137">
          <cell r="B1137">
            <v>76</v>
          </cell>
          <cell r="C1137" t="str">
            <v>SALINE</v>
          </cell>
          <cell r="D1137" t="str">
            <v>CITY OR VILLAGE</v>
          </cell>
        </row>
        <row r="1138">
          <cell r="B1138">
            <v>76</v>
          </cell>
          <cell r="C1138" t="str">
            <v>SALINE</v>
          </cell>
          <cell r="D1138" t="str">
            <v>CITY OR VILLAGE</v>
          </cell>
        </row>
        <row r="1139">
          <cell r="B1139">
            <v>76</v>
          </cell>
          <cell r="C1139" t="str">
            <v>SALINE</v>
          </cell>
          <cell r="D1139" t="str">
            <v>CITY OR VILLAGE</v>
          </cell>
        </row>
        <row r="1140">
          <cell r="B1140">
            <v>76</v>
          </cell>
          <cell r="C1140" t="str">
            <v>SALINE</v>
          </cell>
          <cell r="D1140" t="str">
            <v>CITY OR VILLAGE</v>
          </cell>
        </row>
        <row r="1141">
          <cell r="B1141">
            <v>76</v>
          </cell>
          <cell r="C1141" t="str">
            <v>SALINE</v>
          </cell>
          <cell r="D1141" t="str">
            <v>CITY OR VILLAGE</v>
          </cell>
        </row>
        <row r="1142">
          <cell r="B1142">
            <v>76</v>
          </cell>
          <cell r="C1142" t="str">
            <v>SALINE</v>
          </cell>
          <cell r="D1142" t="str">
            <v>CITY OR VILLAGE</v>
          </cell>
        </row>
        <row r="1143">
          <cell r="B1143">
            <v>77</v>
          </cell>
          <cell r="C1143" t="str">
            <v>SARPY</v>
          </cell>
          <cell r="D1143" t="str">
            <v>CITY OR VILLAGE</v>
          </cell>
          <cell r="E1143">
            <v>51159</v>
          </cell>
          <cell r="F1143" t="str">
            <v>BELLEVUE</v>
          </cell>
          <cell r="G1143">
            <v>59220419</v>
          </cell>
          <cell r="H1143">
            <v>14514765</v>
          </cell>
          <cell r="I1143">
            <v>9974842</v>
          </cell>
          <cell r="J1143">
            <v>2270621156</v>
          </cell>
          <cell r="K1143">
            <v>683745154</v>
          </cell>
          <cell r="L1143">
            <v>66041778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3104118114</v>
          </cell>
        </row>
        <row r="1144">
          <cell r="B1144">
            <v>77</v>
          </cell>
          <cell r="C1144" t="str">
            <v>SARPY</v>
          </cell>
          <cell r="D1144" t="str">
            <v>CITY OR VILLAGE</v>
          </cell>
          <cell r="E1144">
            <v>4905</v>
          </cell>
          <cell r="F1144" t="str">
            <v>GRETNA</v>
          </cell>
          <cell r="G1144">
            <v>17396629</v>
          </cell>
          <cell r="H1144">
            <v>1155637</v>
          </cell>
          <cell r="I1144">
            <v>467560</v>
          </cell>
          <cell r="J1144">
            <v>250381722</v>
          </cell>
          <cell r="K1144">
            <v>71116174</v>
          </cell>
          <cell r="L1144">
            <v>39217801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379735523</v>
          </cell>
        </row>
        <row r="1145">
          <cell r="B1145">
            <v>77</v>
          </cell>
          <cell r="C1145" t="str">
            <v>SARPY</v>
          </cell>
          <cell r="D1145" t="str">
            <v>CITY OR VILLAGE</v>
          </cell>
          <cell r="E1145">
            <v>16638</v>
          </cell>
          <cell r="F1145" t="str">
            <v>LA VISTA</v>
          </cell>
          <cell r="G1145">
            <v>59585763</v>
          </cell>
          <cell r="H1145">
            <v>8192460</v>
          </cell>
          <cell r="I1145">
            <v>1839135</v>
          </cell>
          <cell r="J1145">
            <v>729204963</v>
          </cell>
          <cell r="K1145">
            <v>469966796</v>
          </cell>
          <cell r="L1145">
            <v>273137701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1541926818</v>
          </cell>
        </row>
        <row r="1146">
          <cell r="B1146">
            <v>77</v>
          </cell>
          <cell r="C1146" t="str">
            <v>SARPY</v>
          </cell>
          <cell r="D1146" t="str">
            <v>CITY OR VILLAGE</v>
          </cell>
          <cell r="E1146">
            <v>20083</v>
          </cell>
          <cell r="F1146" t="str">
            <v>PAPILLION</v>
          </cell>
          <cell r="G1146">
            <v>81668350</v>
          </cell>
          <cell r="H1146">
            <v>4241666</v>
          </cell>
          <cell r="I1146">
            <v>1137100</v>
          </cell>
          <cell r="J1146">
            <v>1101916746</v>
          </cell>
          <cell r="K1146">
            <v>536860958</v>
          </cell>
          <cell r="L1146">
            <v>159915252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1885740072</v>
          </cell>
        </row>
        <row r="1147">
          <cell r="B1147">
            <v>77</v>
          </cell>
          <cell r="C1147" t="str">
            <v>SARPY</v>
          </cell>
          <cell r="D1147" t="str">
            <v>CITY OR VILLAGE</v>
          </cell>
          <cell r="E1147">
            <v>1529</v>
          </cell>
          <cell r="F1147" t="str">
            <v>SPRINGFIELD</v>
          </cell>
          <cell r="G1147">
            <v>4182676</v>
          </cell>
          <cell r="H1147">
            <v>243757</v>
          </cell>
          <cell r="I1147">
            <v>100304</v>
          </cell>
          <cell r="J1147">
            <v>75664855</v>
          </cell>
          <cell r="K1147">
            <v>10692812</v>
          </cell>
          <cell r="L1147">
            <v>10060418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100944822</v>
          </cell>
        </row>
        <row r="1148">
          <cell r="B1148">
            <v>77</v>
          </cell>
          <cell r="C1148" t="str">
            <v>SARPY</v>
          </cell>
          <cell r="D1148" t="str">
            <v>CITY OR VILLAGE</v>
          </cell>
        </row>
        <row r="1149">
          <cell r="B1149">
            <v>77</v>
          </cell>
          <cell r="C1149" t="str">
            <v>SARPY</v>
          </cell>
          <cell r="D1149" t="str">
            <v>CITY OR VILLAGE</v>
          </cell>
        </row>
        <row r="1150">
          <cell r="B1150">
            <v>77</v>
          </cell>
          <cell r="C1150" t="str">
            <v>SARPY</v>
          </cell>
          <cell r="D1150" t="str">
            <v>CITY OR VILLAGE</v>
          </cell>
        </row>
        <row r="1151">
          <cell r="B1151">
            <v>77</v>
          </cell>
          <cell r="C1151" t="str">
            <v>SARPY</v>
          </cell>
          <cell r="D1151" t="str">
            <v>CITY OR VILLAGE</v>
          </cell>
        </row>
        <row r="1152">
          <cell r="B1152">
            <v>77</v>
          </cell>
          <cell r="C1152" t="str">
            <v>SARPY</v>
          </cell>
          <cell r="D1152" t="str">
            <v>CITY OR VILLAGE</v>
          </cell>
        </row>
        <row r="1153">
          <cell r="B1153">
            <v>77</v>
          </cell>
          <cell r="C1153" t="str">
            <v>SARPY</v>
          </cell>
          <cell r="D1153" t="str">
            <v>CITY OR VILLAGE</v>
          </cell>
        </row>
        <row r="1154">
          <cell r="B1154">
            <v>77</v>
          </cell>
          <cell r="C1154" t="str">
            <v>SARPY</v>
          </cell>
          <cell r="D1154" t="str">
            <v>CITY OR VILLAGE</v>
          </cell>
        </row>
        <row r="1155">
          <cell r="B1155">
            <v>77</v>
          </cell>
          <cell r="C1155" t="str">
            <v>SARPY</v>
          </cell>
          <cell r="D1155" t="str">
            <v>CITY OR VILLAGE</v>
          </cell>
        </row>
        <row r="1156">
          <cell r="B1156">
            <v>77</v>
          </cell>
          <cell r="C1156" t="str">
            <v>SARPY</v>
          </cell>
          <cell r="D1156" t="str">
            <v>CITY OR VILLAGE</v>
          </cell>
        </row>
        <row r="1157">
          <cell r="B1157">
            <v>77</v>
          </cell>
          <cell r="C1157" t="str">
            <v>SARPY</v>
          </cell>
          <cell r="D1157" t="str">
            <v>CITY OR VILLAGE</v>
          </cell>
        </row>
        <row r="1158">
          <cell r="B1158">
            <v>78</v>
          </cell>
          <cell r="C1158" t="str">
            <v>SAUNDERS</v>
          </cell>
          <cell r="D1158" t="str">
            <v>CITY OR VILLAGE</v>
          </cell>
          <cell r="E1158">
            <v>2453</v>
          </cell>
          <cell r="F1158" t="str">
            <v>ASHLAND</v>
          </cell>
          <cell r="G1158">
            <v>1426049</v>
          </cell>
          <cell r="H1158">
            <v>1477495</v>
          </cell>
          <cell r="I1158">
            <v>1587794</v>
          </cell>
          <cell r="J1158">
            <v>95913708</v>
          </cell>
          <cell r="K1158">
            <v>24716473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125121519</v>
          </cell>
        </row>
        <row r="1159">
          <cell r="B1159">
            <v>78</v>
          </cell>
          <cell r="C1159" t="str">
            <v>SAUNDERS</v>
          </cell>
          <cell r="D1159" t="str">
            <v>CITY OR VILLAGE</v>
          </cell>
          <cell r="E1159">
            <v>610</v>
          </cell>
          <cell r="F1159" t="str">
            <v>CEDAR BLUFFS</v>
          </cell>
          <cell r="G1159">
            <v>1408161</v>
          </cell>
          <cell r="H1159">
            <v>72151</v>
          </cell>
          <cell r="I1159">
            <v>4065</v>
          </cell>
          <cell r="J1159">
            <v>20004272</v>
          </cell>
          <cell r="K1159">
            <v>2486090</v>
          </cell>
          <cell r="L1159">
            <v>0</v>
          </cell>
          <cell r="M1159">
            <v>0</v>
          </cell>
          <cell r="N1159">
            <v>17360</v>
          </cell>
          <cell r="O1159">
            <v>0</v>
          </cell>
          <cell r="P1159">
            <v>34350</v>
          </cell>
          <cell r="Q1159">
            <v>0</v>
          </cell>
          <cell r="R1159">
            <v>24026449</v>
          </cell>
        </row>
        <row r="1160">
          <cell r="B1160">
            <v>78</v>
          </cell>
          <cell r="C1160" t="str">
            <v>SAUNDERS</v>
          </cell>
          <cell r="D1160" t="str">
            <v>CITY OR VILLAGE</v>
          </cell>
          <cell r="E1160">
            <v>889</v>
          </cell>
          <cell r="F1160" t="str">
            <v>CERESCO</v>
          </cell>
          <cell r="G1160">
            <v>1727557</v>
          </cell>
          <cell r="H1160">
            <v>184623</v>
          </cell>
          <cell r="I1160">
            <v>182209</v>
          </cell>
          <cell r="J1160">
            <v>43051417</v>
          </cell>
          <cell r="K1160">
            <v>9518605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54664411</v>
          </cell>
        </row>
        <row r="1161">
          <cell r="B1161">
            <v>78</v>
          </cell>
          <cell r="C1161" t="str">
            <v>SAUNDERS</v>
          </cell>
          <cell r="D1161" t="str">
            <v>CITY OR VILLAGE</v>
          </cell>
          <cell r="E1161">
            <v>110</v>
          </cell>
          <cell r="F1161" t="str">
            <v>COLON</v>
          </cell>
          <cell r="G1161">
            <v>82168</v>
          </cell>
          <cell r="H1161">
            <v>47873</v>
          </cell>
          <cell r="I1161">
            <v>2697</v>
          </cell>
          <cell r="J1161">
            <v>3765320</v>
          </cell>
          <cell r="K1161">
            <v>478330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4376388</v>
          </cell>
        </row>
        <row r="1162">
          <cell r="B1162">
            <v>78</v>
          </cell>
          <cell r="C1162" t="str">
            <v>SAUNDERS</v>
          </cell>
          <cell r="D1162" t="str">
            <v>CITY OR VILLAGE</v>
          </cell>
          <cell r="E1162">
            <v>148</v>
          </cell>
          <cell r="F1162" t="str">
            <v>ITHACA</v>
          </cell>
          <cell r="G1162">
            <v>11941</v>
          </cell>
          <cell r="H1162">
            <v>44939</v>
          </cell>
          <cell r="I1162">
            <v>2532</v>
          </cell>
          <cell r="J1162">
            <v>4389130</v>
          </cell>
          <cell r="K1162">
            <v>298800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4747342</v>
          </cell>
        </row>
        <row r="1163">
          <cell r="B1163">
            <v>78</v>
          </cell>
          <cell r="C1163" t="str">
            <v>SAUNDERS</v>
          </cell>
          <cell r="D1163" t="str">
            <v>CITY OR VILLAGE</v>
          </cell>
          <cell r="E1163">
            <v>112</v>
          </cell>
          <cell r="F1163" t="str">
            <v>LESHARA</v>
          </cell>
          <cell r="G1163">
            <v>2986</v>
          </cell>
          <cell r="H1163">
            <v>112395</v>
          </cell>
          <cell r="I1163">
            <v>477697</v>
          </cell>
          <cell r="J1163">
            <v>3503370</v>
          </cell>
          <cell r="K1163">
            <v>110420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4206868</v>
          </cell>
        </row>
        <row r="1164">
          <cell r="B1164">
            <v>78</v>
          </cell>
          <cell r="C1164" t="str">
            <v>SAUNDERS</v>
          </cell>
          <cell r="D1164" t="str">
            <v>CITY OR VILLAGE</v>
          </cell>
          <cell r="E1164">
            <v>120</v>
          </cell>
          <cell r="F1164" t="str">
            <v>MALMO</v>
          </cell>
          <cell r="G1164">
            <v>237131</v>
          </cell>
          <cell r="H1164">
            <v>0</v>
          </cell>
          <cell r="I1164">
            <v>0</v>
          </cell>
          <cell r="J1164">
            <v>3635850</v>
          </cell>
          <cell r="K1164">
            <v>368950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4241931</v>
          </cell>
        </row>
        <row r="1165">
          <cell r="B1165">
            <v>78</v>
          </cell>
          <cell r="C1165" t="str">
            <v>SAUNDERS</v>
          </cell>
          <cell r="D1165" t="str">
            <v>CITY OR VILLAGE</v>
          </cell>
          <cell r="E1165">
            <v>569</v>
          </cell>
          <cell r="F1165" t="str">
            <v>MEAD</v>
          </cell>
          <cell r="G1165">
            <v>3418066</v>
          </cell>
          <cell r="H1165">
            <v>250252</v>
          </cell>
          <cell r="I1165">
            <v>463712</v>
          </cell>
          <cell r="J1165">
            <v>21110266</v>
          </cell>
          <cell r="K1165">
            <v>7670035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32912331</v>
          </cell>
        </row>
        <row r="1166">
          <cell r="B1166">
            <v>78</v>
          </cell>
          <cell r="C1166" t="str">
            <v>SAUNDERS</v>
          </cell>
          <cell r="D1166" t="str">
            <v>CITY OR VILLAGE</v>
          </cell>
          <cell r="E1166">
            <v>114</v>
          </cell>
          <cell r="F1166" t="str">
            <v>MEMPHIS</v>
          </cell>
          <cell r="G1166">
            <v>33212</v>
          </cell>
          <cell r="H1166">
            <v>1807</v>
          </cell>
          <cell r="I1166">
            <v>102</v>
          </cell>
          <cell r="J1166">
            <v>2788975</v>
          </cell>
          <cell r="K1166">
            <v>104000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2928096</v>
          </cell>
        </row>
        <row r="1167">
          <cell r="B1167">
            <v>78</v>
          </cell>
          <cell r="C1167" t="str">
            <v>SAUNDERS</v>
          </cell>
          <cell r="D1167" t="str">
            <v>CITY OR VILLAGE</v>
          </cell>
          <cell r="E1167">
            <v>135</v>
          </cell>
          <cell r="F1167" t="str">
            <v>MORSE BLUFF</v>
          </cell>
          <cell r="G1167">
            <v>908688</v>
          </cell>
          <cell r="H1167">
            <v>0</v>
          </cell>
          <cell r="I1167">
            <v>0</v>
          </cell>
          <cell r="J1167">
            <v>4047980</v>
          </cell>
          <cell r="K1167">
            <v>503845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5460513</v>
          </cell>
        </row>
        <row r="1168">
          <cell r="B1168">
            <v>78</v>
          </cell>
          <cell r="C1168" t="str">
            <v>SAUNDERS</v>
          </cell>
          <cell r="D1168" t="str">
            <v>CITY OR VILLAGE</v>
          </cell>
          <cell r="E1168">
            <v>303</v>
          </cell>
          <cell r="F1168" t="str">
            <v>PRAGUE</v>
          </cell>
          <cell r="G1168">
            <v>403314</v>
          </cell>
          <cell r="H1168">
            <v>0</v>
          </cell>
          <cell r="I1168">
            <v>0</v>
          </cell>
          <cell r="J1168">
            <v>7657135</v>
          </cell>
          <cell r="K1168">
            <v>1964260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10024709</v>
          </cell>
        </row>
        <row r="1169">
          <cell r="B1169">
            <v>78</v>
          </cell>
          <cell r="C1169" t="str">
            <v>SAUNDERS</v>
          </cell>
          <cell r="D1169" t="str">
            <v>CITY OR VILLAGE</v>
          </cell>
          <cell r="E1169">
            <v>570</v>
          </cell>
          <cell r="F1169" t="str">
            <v>VALPARAISO</v>
          </cell>
          <cell r="G1169">
            <v>1019440</v>
          </cell>
          <cell r="H1169">
            <v>373891</v>
          </cell>
          <cell r="I1169">
            <v>1251643</v>
          </cell>
          <cell r="J1169">
            <v>30790789</v>
          </cell>
          <cell r="K1169">
            <v>2436590</v>
          </cell>
          <cell r="L1169">
            <v>0</v>
          </cell>
          <cell r="M1169">
            <v>0</v>
          </cell>
          <cell r="N1169">
            <v>15926</v>
          </cell>
          <cell r="O1169">
            <v>0</v>
          </cell>
          <cell r="P1169">
            <v>0</v>
          </cell>
          <cell r="Q1169">
            <v>0</v>
          </cell>
          <cell r="R1169">
            <v>35888279</v>
          </cell>
        </row>
        <row r="1170">
          <cell r="B1170">
            <v>78</v>
          </cell>
          <cell r="C1170" t="str">
            <v>SAUNDERS</v>
          </cell>
          <cell r="D1170" t="str">
            <v>CITY OR VILLAGE</v>
          </cell>
          <cell r="E1170">
            <v>4510</v>
          </cell>
          <cell r="F1170" t="str">
            <v>WAHOO</v>
          </cell>
          <cell r="G1170">
            <v>11288242</v>
          </cell>
          <cell r="H1170">
            <v>965653</v>
          </cell>
          <cell r="I1170">
            <v>1588928</v>
          </cell>
          <cell r="J1170">
            <v>202309397</v>
          </cell>
          <cell r="K1170">
            <v>54573180</v>
          </cell>
          <cell r="L1170">
            <v>0</v>
          </cell>
          <cell r="M1170">
            <v>0</v>
          </cell>
          <cell r="N1170">
            <v>691885</v>
          </cell>
          <cell r="O1170">
            <v>0</v>
          </cell>
          <cell r="P1170">
            <v>0</v>
          </cell>
          <cell r="Q1170">
            <v>0</v>
          </cell>
          <cell r="R1170">
            <v>271417285</v>
          </cell>
        </row>
        <row r="1171">
          <cell r="B1171">
            <v>78</v>
          </cell>
          <cell r="C1171" t="str">
            <v>SAUNDERS</v>
          </cell>
          <cell r="D1171" t="str">
            <v>CITY OR VILLAGE</v>
          </cell>
          <cell r="E1171">
            <v>324</v>
          </cell>
          <cell r="F1171" t="str">
            <v>WESTON</v>
          </cell>
          <cell r="G1171">
            <v>607676</v>
          </cell>
          <cell r="H1171">
            <v>143055</v>
          </cell>
          <cell r="I1171">
            <v>669764</v>
          </cell>
          <cell r="J1171">
            <v>9167774</v>
          </cell>
          <cell r="K1171">
            <v>1030920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11619189</v>
          </cell>
        </row>
        <row r="1172">
          <cell r="B1172">
            <v>78</v>
          </cell>
          <cell r="C1172" t="str">
            <v>SAUNDERS</v>
          </cell>
          <cell r="D1172" t="str">
            <v>CITY OR VILLAGE</v>
          </cell>
          <cell r="E1172">
            <v>1174</v>
          </cell>
          <cell r="F1172" t="str">
            <v>YUTAN</v>
          </cell>
          <cell r="G1172">
            <v>448841</v>
          </cell>
          <cell r="H1172">
            <v>568313</v>
          </cell>
          <cell r="I1172">
            <v>786556</v>
          </cell>
          <cell r="J1172">
            <v>55582580</v>
          </cell>
          <cell r="K1172">
            <v>3034220</v>
          </cell>
          <cell r="L1172">
            <v>0</v>
          </cell>
          <cell r="M1172">
            <v>0</v>
          </cell>
          <cell r="N1172">
            <v>29800</v>
          </cell>
          <cell r="O1172">
            <v>0</v>
          </cell>
          <cell r="P1172">
            <v>0</v>
          </cell>
          <cell r="Q1172">
            <v>0</v>
          </cell>
          <cell r="R1172">
            <v>60450310</v>
          </cell>
        </row>
        <row r="1173">
          <cell r="B1173">
            <v>79</v>
          </cell>
          <cell r="C1173" t="str">
            <v>SCOTTS BLUFF</v>
          </cell>
          <cell r="D1173" t="str">
            <v>CITY OR VILLAGE</v>
          </cell>
          <cell r="E1173">
            <v>8500</v>
          </cell>
          <cell r="F1173" t="str">
            <v>GERING</v>
          </cell>
          <cell r="G1173">
            <v>20367302</v>
          </cell>
          <cell r="H1173">
            <v>5009595</v>
          </cell>
          <cell r="I1173">
            <v>5832858</v>
          </cell>
          <cell r="J1173">
            <v>362949343</v>
          </cell>
          <cell r="K1173">
            <v>79957529</v>
          </cell>
          <cell r="L1173">
            <v>11815168</v>
          </cell>
          <cell r="M1173">
            <v>0</v>
          </cell>
          <cell r="N1173">
            <v>487796</v>
          </cell>
          <cell r="O1173">
            <v>0</v>
          </cell>
          <cell r="P1173">
            <v>10022</v>
          </cell>
          <cell r="Q1173">
            <v>0</v>
          </cell>
          <cell r="R1173">
            <v>486429613</v>
          </cell>
        </row>
        <row r="1174">
          <cell r="B1174">
            <v>79</v>
          </cell>
          <cell r="C1174" t="str">
            <v>SCOTTS BLUFF</v>
          </cell>
          <cell r="D1174" t="str">
            <v>CITY OR VILLAGE</v>
          </cell>
          <cell r="E1174">
            <v>106</v>
          </cell>
          <cell r="F1174" t="str">
            <v>HENRY</v>
          </cell>
          <cell r="G1174">
            <v>3111</v>
          </cell>
          <cell r="H1174">
            <v>389009</v>
          </cell>
          <cell r="I1174">
            <v>1560929</v>
          </cell>
          <cell r="J1174">
            <v>3362686</v>
          </cell>
          <cell r="K1174">
            <v>222001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5537736</v>
          </cell>
        </row>
        <row r="1175">
          <cell r="B1175">
            <v>79</v>
          </cell>
          <cell r="C1175" t="str">
            <v>SCOTTS BLUFF</v>
          </cell>
          <cell r="D1175" t="str">
            <v>CITY OR VILLAGE</v>
          </cell>
          <cell r="E1175">
            <v>341</v>
          </cell>
          <cell r="F1175" t="str">
            <v>LYMAN</v>
          </cell>
          <cell r="G1175">
            <v>1150650</v>
          </cell>
          <cell r="H1175">
            <v>397320</v>
          </cell>
          <cell r="I1175">
            <v>1129171</v>
          </cell>
          <cell r="J1175">
            <v>5945776</v>
          </cell>
          <cell r="K1175">
            <v>1816554</v>
          </cell>
          <cell r="L1175">
            <v>415525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10854996</v>
          </cell>
        </row>
        <row r="1176">
          <cell r="B1176">
            <v>79</v>
          </cell>
          <cell r="C1176" t="str">
            <v>SCOTTS BLUFF</v>
          </cell>
          <cell r="D1176" t="str">
            <v>CITY OR VILLAGE</v>
          </cell>
          <cell r="E1176">
            <v>105</v>
          </cell>
          <cell r="F1176" t="str">
            <v>MCGREW</v>
          </cell>
          <cell r="G1176">
            <v>1372</v>
          </cell>
          <cell r="H1176">
            <v>272266</v>
          </cell>
          <cell r="I1176">
            <v>1274713</v>
          </cell>
          <cell r="J1176">
            <v>1875811</v>
          </cell>
          <cell r="K1176">
            <v>234623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3658785</v>
          </cell>
        </row>
        <row r="1177">
          <cell r="B1177">
            <v>79</v>
          </cell>
          <cell r="C1177" t="str">
            <v>SCOTTS BLUFF</v>
          </cell>
          <cell r="D1177" t="str">
            <v>CITY OR VILLAGE</v>
          </cell>
          <cell r="E1177">
            <v>112</v>
          </cell>
          <cell r="F1177" t="str">
            <v>MELBETA</v>
          </cell>
          <cell r="G1177">
            <v>14936</v>
          </cell>
          <cell r="H1177">
            <v>233938</v>
          </cell>
          <cell r="I1177">
            <v>1095263</v>
          </cell>
          <cell r="J1177">
            <v>2750322</v>
          </cell>
          <cell r="K1177">
            <v>173979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4268438</v>
          </cell>
        </row>
        <row r="1178">
          <cell r="B1178">
            <v>79</v>
          </cell>
          <cell r="C1178" t="str">
            <v>SCOTTS BLUFF</v>
          </cell>
          <cell r="D1178" t="str">
            <v>CITY OR VILLAGE</v>
          </cell>
          <cell r="E1178">
            <v>816</v>
          </cell>
          <cell r="F1178" t="str">
            <v>MINATARE</v>
          </cell>
          <cell r="G1178">
            <v>929962</v>
          </cell>
          <cell r="H1178">
            <v>623682</v>
          </cell>
          <cell r="I1178">
            <v>917210</v>
          </cell>
          <cell r="J1178">
            <v>10313514</v>
          </cell>
          <cell r="K1178">
            <v>2386291</v>
          </cell>
          <cell r="L1178">
            <v>694889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15865548</v>
          </cell>
        </row>
        <row r="1179">
          <cell r="B1179">
            <v>79</v>
          </cell>
          <cell r="C1179" t="str">
            <v>SCOTTS BLUFF</v>
          </cell>
          <cell r="D1179" t="str">
            <v>CITY OR VILLAGE</v>
          </cell>
          <cell r="E1179">
            <v>1702</v>
          </cell>
          <cell r="F1179" t="str">
            <v>MITCHELL</v>
          </cell>
          <cell r="G1179">
            <v>1291995</v>
          </cell>
          <cell r="H1179">
            <v>1136360</v>
          </cell>
          <cell r="I1179">
            <v>2132515</v>
          </cell>
          <cell r="J1179">
            <v>46614448</v>
          </cell>
          <cell r="K1179">
            <v>6900849</v>
          </cell>
          <cell r="L1179">
            <v>210202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58286369</v>
          </cell>
        </row>
        <row r="1180">
          <cell r="B1180">
            <v>79</v>
          </cell>
          <cell r="C1180" t="str">
            <v>SCOTTS BLUFF</v>
          </cell>
          <cell r="D1180" t="str">
            <v>CITY OR VILLAGE</v>
          </cell>
          <cell r="E1180">
            <v>921</v>
          </cell>
          <cell r="F1180" t="str">
            <v>MORRILL</v>
          </cell>
          <cell r="G1180">
            <v>4538228</v>
          </cell>
          <cell r="H1180">
            <v>853853</v>
          </cell>
          <cell r="I1180">
            <v>1410308</v>
          </cell>
          <cell r="J1180">
            <v>30688155</v>
          </cell>
          <cell r="K1180">
            <v>7506951</v>
          </cell>
          <cell r="L1180">
            <v>916770</v>
          </cell>
          <cell r="M1180">
            <v>0</v>
          </cell>
          <cell r="N1180">
            <v>17751</v>
          </cell>
          <cell r="O1180">
            <v>0</v>
          </cell>
          <cell r="P1180">
            <v>0</v>
          </cell>
          <cell r="Q1180">
            <v>0</v>
          </cell>
          <cell r="R1180">
            <v>45932016</v>
          </cell>
        </row>
        <row r="1181">
          <cell r="B1181">
            <v>79</v>
          </cell>
          <cell r="C1181" t="str">
            <v>SCOTTS BLUFF</v>
          </cell>
          <cell r="D1181" t="str">
            <v>CITY OR VILLAGE</v>
          </cell>
          <cell r="E1181">
            <v>15039</v>
          </cell>
          <cell r="F1181" t="str">
            <v>SCOTTSBLUFF</v>
          </cell>
          <cell r="G1181">
            <v>34744495</v>
          </cell>
          <cell r="H1181">
            <v>7939697</v>
          </cell>
          <cell r="I1181">
            <v>4585379</v>
          </cell>
          <cell r="J1181">
            <v>476805681</v>
          </cell>
          <cell r="K1181">
            <v>358468351</v>
          </cell>
          <cell r="L1181">
            <v>2930922</v>
          </cell>
          <cell r="M1181">
            <v>0</v>
          </cell>
          <cell r="N1181">
            <v>279531</v>
          </cell>
          <cell r="O1181">
            <v>0</v>
          </cell>
          <cell r="P1181">
            <v>0</v>
          </cell>
          <cell r="Q1181">
            <v>0</v>
          </cell>
          <cell r="R1181">
            <v>885754056</v>
          </cell>
        </row>
        <row r="1182">
          <cell r="B1182">
            <v>79</v>
          </cell>
          <cell r="C1182" t="str">
            <v>SCOTTS BLUFF</v>
          </cell>
          <cell r="D1182" t="str">
            <v>CITY OR VILLAGE</v>
          </cell>
          <cell r="E1182">
            <v>1198</v>
          </cell>
          <cell r="F1182" t="str">
            <v>TERRYTOWN</v>
          </cell>
          <cell r="G1182">
            <v>336021</v>
          </cell>
          <cell r="H1182">
            <v>8840</v>
          </cell>
          <cell r="I1182">
            <v>844</v>
          </cell>
          <cell r="J1182">
            <v>18124303</v>
          </cell>
          <cell r="K1182">
            <v>7204461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25674469</v>
          </cell>
        </row>
        <row r="1183">
          <cell r="B1183">
            <v>79</v>
          </cell>
          <cell r="C1183" t="str">
            <v>SCOTTS BLUFF</v>
          </cell>
          <cell r="D1183" t="str">
            <v>CITY OR VILLAGE</v>
          </cell>
        </row>
        <row r="1184">
          <cell r="B1184">
            <v>79</v>
          </cell>
          <cell r="C1184" t="str">
            <v>SCOTTS BLUFF</v>
          </cell>
          <cell r="D1184" t="str">
            <v>CITY OR VILLAGE</v>
          </cell>
        </row>
        <row r="1185">
          <cell r="B1185">
            <v>79</v>
          </cell>
          <cell r="C1185" t="str">
            <v>SCOTTS BLUFF</v>
          </cell>
          <cell r="D1185" t="str">
            <v>CITY OR VILLAGE</v>
          </cell>
        </row>
        <row r="1186">
          <cell r="B1186">
            <v>79</v>
          </cell>
          <cell r="C1186" t="str">
            <v>SCOTTS BLUFF</v>
          </cell>
          <cell r="D1186" t="str">
            <v>CITY OR VILLAGE</v>
          </cell>
        </row>
        <row r="1187">
          <cell r="B1187">
            <v>79</v>
          </cell>
          <cell r="C1187" t="str">
            <v>SCOTTS BLUFF</v>
          </cell>
          <cell r="D1187" t="str">
            <v>CITY OR VILLAGE</v>
          </cell>
        </row>
        <row r="1188">
          <cell r="B1188">
            <v>80</v>
          </cell>
          <cell r="C1188" t="str">
            <v>SEWARD</v>
          </cell>
          <cell r="D1188" t="str">
            <v>CITY OR VILLAGE</v>
          </cell>
          <cell r="E1188">
            <v>403</v>
          </cell>
          <cell r="F1188" t="str">
            <v>BEAVER CROSSING</v>
          </cell>
          <cell r="G1188">
            <v>190161</v>
          </cell>
          <cell r="H1188">
            <v>72727</v>
          </cell>
          <cell r="I1188">
            <v>4098</v>
          </cell>
          <cell r="J1188">
            <v>15978368</v>
          </cell>
          <cell r="K1188">
            <v>1721241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17966595</v>
          </cell>
        </row>
        <row r="1189">
          <cell r="B1189">
            <v>80</v>
          </cell>
          <cell r="C1189" t="str">
            <v>SEWARD</v>
          </cell>
          <cell r="D1189" t="str">
            <v>CITY OR VILLAGE</v>
          </cell>
          <cell r="E1189">
            <v>191</v>
          </cell>
          <cell r="F1189" t="str">
            <v>BEE</v>
          </cell>
          <cell r="G1189">
            <v>859203</v>
          </cell>
          <cell r="H1189">
            <v>240809</v>
          </cell>
          <cell r="I1189">
            <v>72800</v>
          </cell>
          <cell r="J1189">
            <v>6721947</v>
          </cell>
          <cell r="K1189">
            <v>1617719</v>
          </cell>
          <cell r="L1189">
            <v>0</v>
          </cell>
          <cell r="M1189">
            <v>0</v>
          </cell>
          <cell r="N1189">
            <v>47770</v>
          </cell>
          <cell r="O1189">
            <v>0</v>
          </cell>
          <cell r="P1189">
            <v>0</v>
          </cell>
          <cell r="Q1189">
            <v>0</v>
          </cell>
          <cell r="R1189">
            <v>9560248</v>
          </cell>
        </row>
        <row r="1190">
          <cell r="B1190">
            <v>80</v>
          </cell>
          <cell r="C1190" t="str">
            <v>SEWARD</v>
          </cell>
          <cell r="D1190" t="str">
            <v>CITY OR VILLAGE</v>
          </cell>
          <cell r="E1190">
            <v>137</v>
          </cell>
          <cell r="F1190" t="str">
            <v>CORDOVA</v>
          </cell>
          <cell r="G1190">
            <v>187685</v>
          </cell>
          <cell r="H1190">
            <v>56026</v>
          </cell>
          <cell r="I1190">
            <v>3157</v>
          </cell>
          <cell r="J1190">
            <v>5483561</v>
          </cell>
          <cell r="K1190">
            <v>1411066</v>
          </cell>
          <cell r="L1190">
            <v>0</v>
          </cell>
          <cell r="M1190">
            <v>0</v>
          </cell>
          <cell r="N1190">
            <v>86874</v>
          </cell>
          <cell r="O1190">
            <v>0</v>
          </cell>
          <cell r="P1190">
            <v>0</v>
          </cell>
          <cell r="Q1190">
            <v>0</v>
          </cell>
          <cell r="R1190">
            <v>7228369</v>
          </cell>
        </row>
        <row r="1191">
          <cell r="B1191">
            <v>80</v>
          </cell>
          <cell r="C1191" t="str">
            <v>SEWARD</v>
          </cell>
          <cell r="D1191" t="str">
            <v>CITY OR VILLAGE</v>
          </cell>
          <cell r="E1191">
            <v>216</v>
          </cell>
          <cell r="F1191" t="str">
            <v>GARLAND</v>
          </cell>
          <cell r="G1191">
            <v>75531</v>
          </cell>
          <cell r="H1191">
            <v>49258</v>
          </cell>
          <cell r="I1191">
            <v>2776</v>
          </cell>
          <cell r="J1191">
            <v>9637382</v>
          </cell>
          <cell r="K1191">
            <v>614934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10379881</v>
          </cell>
        </row>
        <row r="1192">
          <cell r="B1192">
            <v>80</v>
          </cell>
          <cell r="C1192" t="str">
            <v>SEWARD</v>
          </cell>
          <cell r="D1192" t="str">
            <v>CITY OR VILLAGE</v>
          </cell>
          <cell r="E1192">
            <v>154</v>
          </cell>
          <cell r="F1192" t="str">
            <v>GOEHNER</v>
          </cell>
          <cell r="G1192">
            <v>26396</v>
          </cell>
          <cell r="H1192">
            <v>7246</v>
          </cell>
          <cell r="I1192">
            <v>408</v>
          </cell>
          <cell r="J1192">
            <v>8525255</v>
          </cell>
          <cell r="K1192">
            <v>683979</v>
          </cell>
          <cell r="L1192">
            <v>0</v>
          </cell>
          <cell r="M1192">
            <v>1211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9244495</v>
          </cell>
        </row>
        <row r="1193">
          <cell r="B1193">
            <v>80</v>
          </cell>
          <cell r="C1193" t="str">
            <v>SEWARD</v>
          </cell>
          <cell r="D1193" t="str">
            <v>CITY OR VILLAGE</v>
          </cell>
          <cell r="E1193">
            <v>2090</v>
          </cell>
          <cell r="F1193" t="str">
            <v>MILFORD</v>
          </cell>
          <cell r="G1193">
            <v>1437193</v>
          </cell>
          <cell r="H1193">
            <v>744864</v>
          </cell>
          <cell r="I1193">
            <v>975724</v>
          </cell>
          <cell r="J1193">
            <v>89341449</v>
          </cell>
          <cell r="K1193">
            <v>10036484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102535714</v>
          </cell>
        </row>
        <row r="1194">
          <cell r="B1194">
            <v>80</v>
          </cell>
          <cell r="C1194" t="str">
            <v>SEWARD</v>
          </cell>
          <cell r="D1194" t="str">
            <v>CITY OR VILLAGE</v>
          </cell>
          <cell r="E1194">
            <v>205</v>
          </cell>
          <cell r="F1194" t="str">
            <v>PLEASANT DALE</v>
          </cell>
          <cell r="G1194">
            <v>152072</v>
          </cell>
          <cell r="H1194">
            <v>114663</v>
          </cell>
          <cell r="I1194">
            <v>6461</v>
          </cell>
          <cell r="J1194">
            <v>11127814</v>
          </cell>
          <cell r="K1194">
            <v>1085641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12486651</v>
          </cell>
        </row>
        <row r="1195">
          <cell r="B1195">
            <v>80</v>
          </cell>
          <cell r="C1195" t="str">
            <v>SEWARD</v>
          </cell>
          <cell r="D1195" t="str">
            <v>CITY OR VILLAGE</v>
          </cell>
          <cell r="E1195">
            <v>6964</v>
          </cell>
          <cell r="F1195" t="str">
            <v>SEWARD</v>
          </cell>
          <cell r="G1195">
            <v>46963619</v>
          </cell>
          <cell r="H1195">
            <v>2672498</v>
          </cell>
          <cell r="I1195">
            <v>1895310</v>
          </cell>
          <cell r="J1195">
            <v>348382178</v>
          </cell>
          <cell r="K1195">
            <v>73642116</v>
          </cell>
          <cell r="L1195">
            <v>17272431</v>
          </cell>
          <cell r="M1195">
            <v>0</v>
          </cell>
          <cell r="N1195">
            <v>1126263</v>
          </cell>
          <cell r="O1195">
            <v>0</v>
          </cell>
          <cell r="P1195">
            <v>260717</v>
          </cell>
          <cell r="Q1195">
            <v>0</v>
          </cell>
          <cell r="R1195">
            <v>492215132</v>
          </cell>
        </row>
        <row r="1196">
          <cell r="B1196">
            <v>80</v>
          </cell>
          <cell r="C1196" t="str">
            <v>SEWARD</v>
          </cell>
          <cell r="D1196" t="str">
            <v>CITY OR VILLAGE</v>
          </cell>
          <cell r="E1196">
            <v>242</v>
          </cell>
          <cell r="F1196" t="str">
            <v>STAPLEHURST</v>
          </cell>
          <cell r="G1196">
            <v>251478</v>
          </cell>
          <cell r="H1196">
            <v>229326</v>
          </cell>
          <cell r="I1196">
            <v>151576</v>
          </cell>
          <cell r="J1196">
            <v>7390071</v>
          </cell>
          <cell r="K1196">
            <v>1079326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9101777</v>
          </cell>
        </row>
        <row r="1197">
          <cell r="B1197">
            <v>80</v>
          </cell>
          <cell r="C1197" t="str">
            <v>SEWARD</v>
          </cell>
          <cell r="D1197" t="str">
            <v>CITY OR VILLAGE</v>
          </cell>
          <cell r="E1197">
            <v>861</v>
          </cell>
          <cell r="F1197" t="str">
            <v>UTICA</v>
          </cell>
          <cell r="G1197">
            <v>1018098</v>
          </cell>
          <cell r="H1197">
            <v>428468</v>
          </cell>
          <cell r="I1197">
            <v>1028740</v>
          </cell>
          <cell r="J1197">
            <v>35050726</v>
          </cell>
          <cell r="K1197">
            <v>4876652</v>
          </cell>
          <cell r="L1197">
            <v>437818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42840502</v>
          </cell>
        </row>
        <row r="1198">
          <cell r="B1198">
            <v>80</v>
          </cell>
          <cell r="C1198" t="str">
            <v>SEWARD</v>
          </cell>
          <cell r="D1198" t="str">
            <v>CITY OR VILLAGE</v>
          </cell>
        </row>
        <row r="1199">
          <cell r="B1199">
            <v>80</v>
          </cell>
          <cell r="C1199" t="str">
            <v>SEWARD</v>
          </cell>
          <cell r="D1199" t="str">
            <v>CITY OR VILLAGE</v>
          </cell>
        </row>
        <row r="1200">
          <cell r="B1200">
            <v>80</v>
          </cell>
          <cell r="C1200" t="str">
            <v>SEWARD</v>
          </cell>
          <cell r="D1200" t="str">
            <v>CITY OR VILLAGE</v>
          </cell>
        </row>
        <row r="1201">
          <cell r="B1201">
            <v>80</v>
          </cell>
          <cell r="C1201" t="str">
            <v>SEWARD</v>
          </cell>
          <cell r="D1201" t="str">
            <v>CITY OR VILLAGE</v>
          </cell>
        </row>
        <row r="1202">
          <cell r="B1202">
            <v>80</v>
          </cell>
          <cell r="C1202" t="str">
            <v>SEWARD</v>
          </cell>
          <cell r="D1202" t="str">
            <v>CITY OR VILLAGE</v>
          </cell>
        </row>
        <row r="1203">
          <cell r="B1203">
            <v>81</v>
          </cell>
          <cell r="C1203" t="str">
            <v>SHERIDAN</v>
          </cell>
          <cell r="D1203" t="str">
            <v>CITY OR VILLAGE</v>
          </cell>
          <cell r="E1203">
            <v>41</v>
          </cell>
          <cell r="F1203" t="str">
            <v>CLINTON</v>
          </cell>
          <cell r="G1203">
            <v>179130</v>
          </cell>
          <cell r="H1203">
            <v>382</v>
          </cell>
          <cell r="I1203">
            <v>172</v>
          </cell>
          <cell r="J1203">
            <v>1134804</v>
          </cell>
          <cell r="K1203">
            <v>1007522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2322010</v>
          </cell>
        </row>
        <row r="1204">
          <cell r="B1204">
            <v>81</v>
          </cell>
          <cell r="C1204" t="str">
            <v>SHERIDAN</v>
          </cell>
          <cell r="D1204" t="str">
            <v>CITY OR VILLAGE</v>
          </cell>
          <cell r="E1204">
            <v>1612</v>
          </cell>
          <cell r="F1204" t="str">
            <v>GORDON</v>
          </cell>
          <cell r="G1204">
            <v>2686324</v>
          </cell>
          <cell r="H1204">
            <v>1775942</v>
          </cell>
          <cell r="I1204">
            <v>145698</v>
          </cell>
          <cell r="J1204">
            <v>36881413</v>
          </cell>
          <cell r="K1204">
            <v>12945711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54435088</v>
          </cell>
        </row>
        <row r="1205">
          <cell r="B1205">
            <v>81</v>
          </cell>
          <cell r="C1205" t="str">
            <v>SHERIDAN</v>
          </cell>
          <cell r="D1205" t="str">
            <v>CITY OR VILLAGE</v>
          </cell>
          <cell r="E1205">
            <v>570</v>
          </cell>
          <cell r="F1205" t="str">
            <v>HAY SPRINGS</v>
          </cell>
          <cell r="G1205">
            <v>761404</v>
          </cell>
          <cell r="H1205">
            <v>311236</v>
          </cell>
          <cell r="I1205">
            <v>28792</v>
          </cell>
          <cell r="J1205">
            <v>13088308</v>
          </cell>
          <cell r="K1205">
            <v>2925621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17115361</v>
          </cell>
        </row>
        <row r="1206">
          <cell r="B1206">
            <v>81</v>
          </cell>
          <cell r="C1206" t="str">
            <v>SHERIDAN</v>
          </cell>
          <cell r="D1206" t="str">
            <v>CITY OR VILLAGE</v>
          </cell>
          <cell r="E1206">
            <v>890</v>
          </cell>
          <cell r="F1206" t="str">
            <v>RUSHVILLE</v>
          </cell>
          <cell r="G1206">
            <v>680649</v>
          </cell>
          <cell r="H1206">
            <v>634798</v>
          </cell>
          <cell r="I1206">
            <v>108764</v>
          </cell>
          <cell r="J1206">
            <v>19850154</v>
          </cell>
          <cell r="K1206">
            <v>4968494</v>
          </cell>
          <cell r="L1206">
            <v>0</v>
          </cell>
          <cell r="M1206">
            <v>0</v>
          </cell>
          <cell r="N1206">
            <v>39687</v>
          </cell>
          <cell r="O1206">
            <v>0</v>
          </cell>
          <cell r="P1206">
            <v>40790</v>
          </cell>
          <cell r="Q1206">
            <v>0</v>
          </cell>
          <cell r="R1206">
            <v>26323336</v>
          </cell>
        </row>
        <row r="1207">
          <cell r="B1207">
            <v>81</v>
          </cell>
          <cell r="C1207" t="str">
            <v>SHERIDAN</v>
          </cell>
          <cell r="D1207" t="str">
            <v>CITY OR VILLAGE</v>
          </cell>
        </row>
        <row r="1208">
          <cell r="B1208">
            <v>81</v>
          </cell>
          <cell r="C1208" t="str">
            <v>SHERIDAN</v>
          </cell>
          <cell r="D1208" t="str">
            <v>CITY OR VILLAGE</v>
          </cell>
        </row>
        <row r="1209">
          <cell r="B1209">
            <v>81</v>
          </cell>
          <cell r="C1209" t="str">
            <v>SHERIDAN</v>
          </cell>
          <cell r="D1209" t="str">
            <v>CITY OR VILLAGE</v>
          </cell>
        </row>
        <row r="1210">
          <cell r="B1210">
            <v>81</v>
          </cell>
          <cell r="C1210" t="str">
            <v>SHERIDAN</v>
          </cell>
          <cell r="D1210" t="str">
            <v>CITY OR VILLAGE</v>
          </cell>
        </row>
        <row r="1211">
          <cell r="B1211">
            <v>81</v>
          </cell>
          <cell r="C1211" t="str">
            <v>SHERIDAN</v>
          </cell>
          <cell r="D1211" t="str">
            <v>CITY OR VILLAGE</v>
          </cell>
        </row>
        <row r="1212">
          <cell r="B1212">
            <v>81</v>
          </cell>
          <cell r="C1212" t="str">
            <v>SHERIDAN</v>
          </cell>
          <cell r="D1212" t="str">
            <v>CITY OR VILLAGE</v>
          </cell>
        </row>
        <row r="1213">
          <cell r="B1213">
            <v>81</v>
          </cell>
          <cell r="C1213" t="str">
            <v>SHERIDAN</v>
          </cell>
          <cell r="D1213" t="str">
            <v>CITY OR VILLAGE</v>
          </cell>
        </row>
        <row r="1214">
          <cell r="B1214">
            <v>81</v>
          </cell>
          <cell r="C1214" t="str">
            <v>SHERIDAN</v>
          </cell>
          <cell r="D1214" t="str">
            <v>CITY OR VILLAGE</v>
          </cell>
        </row>
        <row r="1215">
          <cell r="B1215">
            <v>81</v>
          </cell>
          <cell r="C1215" t="str">
            <v>SHERIDAN</v>
          </cell>
          <cell r="D1215" t="str">
            <v>CITY OR VILLAGE</v>
          </cell>
        </row>
        <row r="1216">
          <cell r="B1216">
            <v>81</v>
          </cell>
          <cell r="C1216" t="str">
            <v>SHERIDAN</v>
          </cell>
          <cell r="D1216" t="str">
            <v>CITY OR VILLAGE</v>
          </cell>
        </row>
        <row r="1217">
          <cell r="B1217">
            <v>81</v>
          </cell>
          <cell r="C1217" t="str">
            <v>SHERIDAN</v>
          </cell>
          <cell r="D1217" t="str">
            <v>CITY OR VILLAGE</v>
          </cell>
        </row>
        <row r="1218">
          <cell r="B1218">
            <v>82</v>
          </cell>
          <cell r="C1218" t="str">
            <v>SHERMAN</v>
          </cell>
          <cell r="D1218" t="str">
            <v>CITY OR VILLAGE</v>
          </cell>
          <cell r="E1218">
            <v>194</v>
          </cell>
          <cell r="F1218" t="str">
            <v>ASHTON</v>
          </cell>
          <cell r="G1218">
            <v>315713</v>
          </cell>
          <cell r="H1218">
            <v>162287</v>
          </cell>
          <cell r="I1218">
            <v>32554</v>
          </cell>
          <cell r="J1218">
            <v>4568215</v>
          </cell>
          <cell r="K1218">
            <v>1722950</v>
          </cell>
          <cell r="L1218">
            <v>0</v>
          </cell>
          <cell r="M1218">
            <v>0</v>
          </cell>
          <cell r="N1218">
            <v>74315</v>
          </cell>
          <cell r="O1218">
            <v>0</v>
          </cell>
          <cell r="P1218">
            <v>0</v>
          </cell>
          <cell r="Q1218">
            <v>0</v>
          </cell>
          <cell r="R1218">
            <v>6876034</v>
          </cell>
        </row>
        <row r="1219">
          <cell r="B1219">
            <v>82</v>
          </cell>
          <cell r="C1219" t="str">
            <v>SHERMAN</v>
          </cell>
          <cell r="D1219" t="str">
            <v>CITY OR VILLAGE</v>
          </cell>
          <cell r="E1219">
            <v>70</v>
          </cell>
          <cell r="F1219" t="str">
            <v>HAZARD</v>
          </cell>
          <cell r="G1219">
            <v>18615</v>
          </cell>
          <cell r="H1219">
            <v>433452</v>
          </cell>
          <cell r="I1219">
            <v>1380097</v>
          </cell>
          <cell r="J1219">
            <v>2726035</v>
          </cell>
          <cell r="K1219">
            <v>230210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4788409</v>
          </cell>
        </row>
        <row r="1220">
          <cell r="B1220">
            <v>82</v>
          </cell>
          <cell r="C1220" t="str">
            <v>SHERMAN</v>
          </cell>
          <cell r="D1220" t="str">
            <v>CITY OR VILLAGE</v>
          </cell>
          <cell r="E1220">
            <v>262</v>
          </cell>
          <cell r="F1220" t="str">
            <v>LITCHFIELD</v>
          </cell>
          <cell r="G1220">
            <v>3286410</v>
          </cell>
          <cell r="H1220">
            <v>639567</v>
          </cell>
          <cell r="I1220">
            <v>1090973</v>
          </cell>
          <cell r="J1220">
            <v>6903575</v>
          </cell>
          <cell r="K1220">
            <v>2466950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14387475</v>
          </cell>
        </row>
        <row r="1221">
          <cell r="B1221">
            <v>82</v>
          </cell>
          <cell r="C1221" t="str">
            <v>SHERMAN</v>
          </cell>
          <cell r="D1221" t="str">
            <v>CITY OR VILLAGE</v>
          </cell>
          <cell r="E1221">
            <v>1029</v>
          </cell>
          <cell r="F1221" t="str">
            <v>LOUP CITY</v>
          </cell>
          <cell r="G1221">
            <v>1383034</v>
          </cell>
          <cell r="H1221">
            <v>821361</v>
          </cell>
          <cell r="I1221">
            <v>167775</v>
          </cell>
          <cell r="J1221">
            <v>28096635</v>
          </cell>
          <cell r="K1221">
            <v>10426095</v>
          </cell>
          <cell r="L1221">
            <v>225355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41120255</v>
          </cell>
        </row>
        <row r="1222">
          <cell r="B1222">
            <v>82</v>
          </cell>
          <cell r="C1222" t="str">
            <v>SHERMAN</v>
          </cell>
          <cell r="D1222" t="str">
            <v>CITY OR VILLAGE</v>
          </cell>
          <cell r="E1222">
            <v>106</v>
          </cell>
          <cell r="F1222" t="str">
            <v>ROCKVILLE</v>
          </cell>
          <cell r="G1222">
            <v>132408</v>
          </cell>
          <cell r="H1222">
            <v>104264</v>
          </cell>
          <cell r="I1222">
            <v>5572</v>
          </cell>
          <cell r="J1222">
            <v>1686125</v>
          </cell>
          <cell r="K1222">
            <v>537905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2466274</v>
          </cell>
        </row>
        <row r="1223">
          <cell r="B1223">
            <v>82</v>
          </cell>
          <cell r="C1223" t="str">
            <v>SHERMAN</v>
          </cell>
          <cell r="D1223" t="str">
            <v>CITY OR VILLAGE</v>
          </cell>
        </row>
        <row r="1224">
          <cell r="B1224">
            <v>82</v>
          </cell>
          <cell r="C1224" t="str">
            <v>SHERMAN</v>
          </cell>
          <cell r="D1224" t="str">
            <v>CITY OR VILLAGE</v>
          </cell>
        </row>
        <row r="1225">
          <cell r="B1225">
            <v>82</v>
          </cell>
          <cell r="C1225" t="str">
            <v>SHERMAN</v>
          </cell>
          <cell r="D1225" t="str">
            <v>CITY OR VILLAGE</v>
          </cell>
        </row>
        <row r="1226">
          <cell r="B1226">
            <v>82</v>
          </cell>
          <cell r="C1226" t="str">
            <v>SHERMAN</v>
          </cell>
          <cell r="D1226" t="str">
            <v>CITY OR VILLAGE</v>
          </cell>
        </row>
        <row r="1227">
          <cell r="B1227">
            <v>82</v>
          </cell>
          <cell r="C1227" t="str">
            <v>SHERMAN</v>
          </cell>
          <cell r="D1227" t="str">
            <v>CITY OR VILLAGE</v>
          </cell>
        </row>
        <row r="1228">
          <cell r="B1228">
            <v>82</v>
          </cell>
          <cell r="C1228" t="str">
            <v>SHERMAN</v>
          </cell>
          <cell r="D1228" t="str">
            <v>CITY OR VILLAGE</v>
          </cell>
        </row>
        <row r="1229">
          <cell r="B1229">
            <v>82</v>
          </cell>
          <cell r="C1229" t="str">
            <v>SHERMAN</v>
          </cell>
          <cell r="D1229" t="str">
            <v>CITY OR VILLAGE</v>
          </cell>
        </row>
        <row r="1230">
          <cell r="B1230">
            <v>82</v>
          </cell>
          <cell r="C1230" t="str">
            <v>SHERMAN</v>
          </cell>
          <cell r="D1230" t="str">
            <v>CITY OR VILLAGE</v>
          </cell>
        </row>
        <row r="1231">
          <cell r="B1231">
            <v>82</v>
          </cell>
          <cell r="C1231" t="str">
            <v>SHERMAN</v>
          </cell>
          <cell r="D1231" t="str">
            <v>CITY OR VILLAGE</v>
          </cell>
        </row>
        <row r="1232">
          <cell r="B1232">
            <v>82</v>
          </cell>
          <cell r="C1232" t="str">
            <v>SHERMAN</v>
          </cell>
          <cell r="D1232" t="str">
            <v>CITY OR VILLAGE</v>
          </cell>
        </row>
        <row r="1233">
          <cell r="B1233">
            <v>83</v>
          </cell>
          <cell r="C1233" t="str">
            <v>SIOUX</v>
          </cell>
          <cell r="D1233" t="str">
            <v>CITY OR VILLAGE</v>
          </cell>
          <cell r="E1233">
            <v>251</v>
          </cell>
          <cell r="F1233" t="str">
            <v>HARRISON</v>
          </cell>
          <cell r="G1233">
            <v>216509</v>
          </cell>
          <cell r="H1233">
            <v>144944</v>
          </cell>
          <cell r="I1233">
            <v>65340</v>
          </cell>
          <cell r="J1233">
            <v>8222196</v>
          </cell>
          <cell r="K1233">
            <v>1642903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10291892</v>
          </cell>
        </row>
        <row r="1234">
          <cell r="B1234">
            <v>83</v>
          </cell>
          <cell r="C1234" t="str">
            <v>SIOUX</v>
          </cell>
          <cell r="D1234" t="str">
            <v>CITY OR VILLAGE</v>
          </cell>
        </row>
        <row r="1235">
          <cell r="B1235">
            <v>83</v>
          </cell>
          <cell r="C1235" t="str">
            <v>SIOUX</v>
          </cell>
          <cell r="D1235" t="str">
            <v>CITY OR VILLAGE</v>
          </cell>
        </row>
        <row r="1236">
          <cell r="B1236">
            <v>83</v>
          </cell>
          <cell r="C1236" t="str">
            <v>SIOUX</v>
          </cell>
          <cell r="D1236" t="str">
            <v>CITY OR VILLAGE</v>
          </cell>
        </row>
        <row r="1237">
          <cell r="B1237">
            <v>83</v>
          </cell>
          <cell r="C1237" t="str">
            <v>SIOUX</v>
          </cell>
          <cell r="D1237" t="str">
            <v>CITY OR VILLAGE</v>
          </cell>
        </row>
        <row r="1238">
          <cell r="B1238">
            <v>83</v>
          </cell>
          <cell r="C1238" t="str">
            <v>SIOUX</v>
          </cell>
          <cell r="D1238" t="str">
            <v>CITY OR VILLAGE</v>
          </cell>
        </row>
        <row r="1239">
          <cell r="B1239">
            <v>83</v>
          </cell>
          <cell r="C1239" t="str">
            <v>SIOUX</v>
          </cell>
          <cell r="D1239" t="str">
            <v>CITY OR VILLAGE</v>
          </cell>
        </row>
        <row r="1240">
          <cell r="B1240">
            <v>83</v>
          </cell>
          <cell r="C1240" t="str">
            <v>SIOUX</v>
          </cell>
          <cell r="D1240" t="str">
            <v>CITY OR VILLAGE</v>
          </cell>
        </row>
        <row r="1241">
          <cell r="B1241">
            <v>83</v>
          </cell>
          <cell r="C1241" t="str">
            <v>SIOUX</v>
          </cell>
          <cell r="D1241" t="str">
            <v>CITY OR VILLAGE</v>
          </cell>
        </row>
        <row r="1242">
          <cell r="B1242">
            <v>83</v>
          </cell>
          <cell r="C1242" t="str">
            <v>SIOUX</v>
          </cell>
          <cell r="D1242" t="str">
            <v>CITY OR VILLAGE</v>
          </cell>
        </row>
        <row r="1243">
          <cell r="B1243">
            <v>83</v>
          </cell>
          <cell r="C1243" t="str">
            <v>SIOUX</v>
          </cell>
          <cell r="D1243" t="str">
            <v>CITY OR VILLAGE</v>
          </cell>
        </row>
        <row r="1244">
          <cell r="B1244">
            <v>83</v>
          </cell>
          <cell r="C1244" t="str">
            <v>SIOUX</v>
          </cell>
          <cell r="D1244" t="str">
            <v>CITY OR VILLAGE</v>
          </cell>
        </row>
        <row r="1245">
          <cell r="B1245">
            <v>83</v>
          </cell>
          <cell r="C1245" t="str">
            <v>SIOUX</v>
          </cell>
          <cell r="D1245" t="str">
            <v>CITY OR VILLAGE</v>
          </cell>
        </row>
        <row r="1246">
          <cell r="B1246">
            <v>83</v>
          </cell>
          <cell r="C1246" t="str">
            <v>SIOUX</v>
          </cell>
          <cell r="D1246" t="str">
            <v>CITY OR VILLAGE</v>
          </cell>
        </row>
        <row r="1247">
          <cell r="B1247">
            <v>83</v>
          </cell>
          <cell r="C1247" t="str">
            <v>SIOUX</v>
          </cell>
          <cell r="D1247" t="str">
            <v>CITY OR VILLAGE</v>
          </cell>
        </row>
        <row r="1248">
          <cell r="B1248">
            <v>84</v>
          </cell>
          <cell r="C1248" t="str">
            <v>STANTON</v>
          </cell>
          <cell r="D1248" t="str">
            <v>CITY OR VILLAGE</v>
          </cell>
          <cell r="E1248">
            <v>352</v>
          </cell>
          <cell r="F1248" t="str">
            <v>PILGER</v>
          </cell>
          <cell r="G1248">
            <v>1005417</v>
          </cell>
          <cell r="H1248">
            <v>351650</v>
          </cell>
          <cell r="I1248">
            <v>96573</v>
          </cell>
          <cell r="J1248">
            <v>7722585</v>
          </cell>
          <cell r="K1248">
            <v>9390300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18566525</v>
          </cell>
        </row>
        <row r="1249">
          <cell r="B1249">
            <v>84</v>
          </cell>
          <cell r="C1249" t="str">
            <v>STANTON</v>
          </cell>
          <cell r="D1249" t="str">
            <v>CITY OR VILLAGE</v>
          </cell>
          <cell r="E1249">
            <v>1577</v>
          </cell>
          <cell r="F1249" t="str">
            <v>STANTON</v>
          </cell>
          <cell r="G1249">
            <v>634550</v>
          </cell>
          <cell r="H1249">
            <v>1248568</v>
          </cell>
          <cell r="I1249">
            <v>141125</v>
          </cell>
          <cell r="J1249">
            <v>51766315</v>
          </cell>
          <cell r="K1249">
            <v>6725345</v>
          </cell>
          <cell r="L1249">
            <v>0</v>
          </cell>
          <cell r="M1249">
            <v>0</v>
          </cell>
          <cell r="N1249">
            <v>246505</v>
          </cell>
          <cell r="O1249">
            <v>0</v>
          </cell>
          <cell r="P1249">
            <v>0</v>
          </cell>
          <cell r="Q1249">
            <v>0</v>
          </cell>
          <cell r="R1249">
            <v>60762408</v>
          </cell>
        </row>
        <row r="1250">
          <cell r="B1250">
            <v>84</v>
          </cell>
          <cell r="C1250" t="str">
            <v>STANTON</v>
          </cell>
          <cell r="D1250" t="str">
            <v>CITY OR VILLAGE</v>
          </cell>
        </row>
        <row r="1251">
          <cell r="B1251">
            <v>84</v>
          </cell>
          <cell r="C1251" t="str">
            <v>STANTON</v>
          </cell>
          <cell r="D1251" t="str">
            <v>CITY OR VILLAGE</v>
          </cell>
        </row>
        <row r="1252">
          <cell r="B1252">
            <v>84</v>
          </cell>
          <cell r="C1252" t="str">
            <v>STANTON</v>
          </cell>
          <cell r="D1252" t="str">
            <v>CITY OR VILLAGE</v>
          </cell>
        </row>
        <row r="1253">
          <cell r="B1253">
            <v>84</v>
          </cell>
          <cell r="C1253" t="str">
            <v>STANTON</v>
          </cell>
          <cell r="D1253" t="str">
            <v>CITY OR VILLAGE</v>
          </cell>
        </row>
        <row r="1254">
          <cell r="B1254">
            <v>84</v>
          </cell>
          <cell r="C1254" t="str">
            <v>STANTON</v>
          </cell>
          <cell r="D1254" t="str">
            <v>CITY OR VILLAGE</v>
          </cell>
        </row>
        <row r="1255">
          <cell r="B1255">
            <v>84</v>
          </cell>
          <cell r="C1255" t="str">
            <v>STANTON</v>
          </cell>
          <cell r="D1255" t="str">
            <v>CITY OR VILLAGE</v>
          </cell>
        </row>
        <row r="1256">
          <cell r="B1256">
            <v>84</v>
          </cell>
          <cell r="C1256" t="str">
            <v>STANTON</v>
          </cell>
          <cell r="D1256" t="str">
            <v>CITY OR VILLAGE</v>
          </cell>
        </row>
        <row r="1257">
          <cell r="B1257">
            <v>84</v>
          </cell>
          <cell r="C1257" t="str">
            <v>STANTON</v>
          </cell>
          <cell r="D1257" t="str">
            <v>CITY OR VILLAGE</v>
          </cell>
        </row>
        <row r="1258">
          <cell r="B1258">
            <v>84</v>
          </cell>
          <cell r="C1258" t="str">
            <v>STANTON</v>
          </cell>
          <cell r="D1258" t="str">
            <v>CITY OR VILLAGE</v>
          </cell>
        </row>
        <row r="1259">
          <cell r="B1259">
            <v>84</v>
          </cell>
          <cell r="C1259" t="str">
            <v>STANTON</v>
          </cell>
          <cell r="D1259" t="str">
            <v>CITY OR VILLAGE</v>
          </cell>
        </row>
        <row r="1260">
          <cell r="B1260">
            <v>84</v>
          </cell>
          <cell r="C1260" t="str">
            <v>STANTON</v>
          </cell>
          <cell r="D1260" t="str">
            <v>CITY OR VILLAGE</v>
          </cell>
        </row>
        <row r="1261">
          <cell r="B1261">
            <v>84</v>
          </cell>
          <cell r="C1261" t="str">
            <v>STANTON</v>
          </cell>
          <cell r="D1261" t="str">
            <v>CITY OR VILLAGE</v>
          </cell>
        </row>
        <row r="1262">
          <cell r="B1262">
            <v>84</v>
          </cell>
          <cell r="C1262" t="str">
            <v>STANTON</v>
          </cell>
          <cell r="D1262" t="str">
            <v>CITY OR VILLAGE</v>
          </cell>
        </row>
        <row r="1263">
          <cell r="B1263">
            <v>85</v>
          </cell>
          <cell r="C1263" t="str">
            <v>THAYER</v>
          </cell>
          <cell r="D1263" t="str">
            <v>CITY OR VILLAGE</v>
          </cell>
          <cell r="E1263">
            <v>177</v>
          </cell>
          <cell r="F1263" t="str">
            <v>ALEXANDRIA</v>
          </cell>
          <cell r="G1263">
            <v>14744</v>
          </cell>
          <cell r="H1263">
            <v>464772</v>
          </cell>
          <cell r="I1263">
            <v>1847902</v>
          </cell>
          <cell r="J1263">
            <v>1980700</v>
          </cell>
          <cell r="K1263">
            <v>34634</v>
          </cell>
          <cell r="L1263">
            <v>0</v>
          </cell>
          <cell r="M1263">
            <v>0</v>
          </cell>
          <cell r="N1263">
            <v>164735</v>
          </cell>
          <cell r="O1263">
            <v>0</v>
          </cell>
          <cell r="P1263">
            <v>45191</v>
          </cell>
          <cell r="Q1263">
            <v>0</v>
          </cell>
          <cell r="R1263">
            <v>4552678</v>
          </cell>
        </row>
        <row r="1264">
          <cell r="B1264">
            <v>85</v>
          </cell>
          <cell r="C1264" t="str">
            <v>THAYER</v>
          </cell>
          <cell r="D1264" t="str">
            <v>CITY OR VILLAGE</v>
          </cell>
          <cell r="E1264">
            <v>48</v>
          </cell>
          <cell r="F1264" t="str">
            <v>BELVIDERE</v>
          </cell>
          <cell r="G1264">
            <v>235136</v>
          </cell>
          <cell r="H1264">
            <v>565206</v>
          </cell>
          <cell r="I1264">
            <v>2573934</v>
          </cell>
          <cell r="J1264">
            <v>873526</v>
          </cell>
          <cell r="K1264">
            <v>379945</v>
          </cell>
          <cell r="L1264">
            <v>0</v>
          </cell>
          <cell r="M1264">
            <v>0</v>
          </cell>
          <cell r="N1264">
            <v>376067</v>
          </cell>
          <cell r="O1264">
            <v>0</v>
          </cell>
          <cell r="P1264">
            <v>80993</v>
          </cell>
          <cell r="Q1264">
            <v>0</v>
          </cell>
          <cell r="R1264">
            <v>5084807</v>
          </cell>
        </row>
        <row r="1265">
          <cell r="B1265">
            <v>85</v>
          </cell>
          <cell r="C1265" t="str">
            <v>THAYER</v>
          </cell>
          <cell r="D1265" t="str">
            <v>CITY OR VILLAGE</v>
          </cell>
          <cell r="E1265">
            <v>279</v>
          </cell>
          <cell r="F1265" t="str">
            <v>BRUNING</v>
          </cell>
          <cell r="G1265">
            <v>1173999</v>
          </cell>
          <cell r="H1265">
            <v>67415</v>
          </cell>
          <cell r="I1265">
            <v>3799</v>
          </cell>
          <cell r="J1265">
            <v>8958401</v>
          </cell>
          <cell r="K1265">
            <v>3611751</v>
          </cell>
          <cell r="L1265">
            <v>698574</v>
          </cell>
          <cell r="M1265">
            <v>0</v>
          </cell>
          <cell r="N1265">
            <v>48418</v>
          </cell>
          <cell r="O1265">
            <v>0</v>
          </cell>
          <cell r="P1265">
            <v>0</v>
          </cell>
          <cell r="Q1265">
            <v>0</v>
          </cell>
          <cell r="R1265">
            <v>14562357</v>
          </cell>
        </row>
        <row r="1266">
          <cell r="B1266">
            <v>85</v>
          </cell>
          <cell r="C1266" t="str">
            <v>THAYER</v>
          </cell>
          <cell r="D1266" t="str">
            <v>CITY OR VILLAGE</v>
          </cell>
          <cell r="E1266">
            <v>83</v>
          </cell>
          <cell r="F1266" t="str">
            <v>BYRON</v>
          </cell>
          <cell r="G1266">
            <v>234997</v>
          </cell>
          <cell r="H1266">
            <v>212609</v>
          </cell>
          <cell r="I1266">
            <v>15407</v>
          </cell>
          <cell r="J1266">
            <v>2009838</v>
          </cell>
          <cell r="K1266">
            <v>1608809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4081660</v>
          </cell>
        </row>
        <row r="1267">
          <cell r="B1267">
            <v>85</v>
          </cell>
          <cell r="C1267" t="str">
            <v>THAYER</v>
          </cell>
          <cell r="D1267" t="str">
            <v>CITY OR VILLAGE</v>
          </cell>
          <cell r="E1267">
            <v>91</v>
          </cell>
          <cell r="F1267" t="str">
            <v>CARLETON</v>
          </cell>
          <cell r="G1267">
            <v>2868156</v>
          </cell>
          <cell r="H1267">
            <v>373693</v>
          </cell>
          <cell r="I1267">
            <v>1496436</v>
          </cell>
          <cell r="J1267">
            <v>2059420</v>
          </cell>
          <cell r="K1267">
            <v>4215220</v>
          </cell>
          <cell r="L1267">
            <v>0</v>
          </cell>
          <cell r="M1267">
            <v>0</v>
          </cell>
          <cell r="N1267">
            <v>116062</v>
          </cell>
          <cell r="O1267">
            <v>0</v>
          </cell>
          <cell r="P1267">
            <v>37202</v>
          </cell>
          <cell r="Q1267">
            <v>0</v>
          </cell>
          <cell r="R1267">
            <v>11166189</v>
          </cell>
        </row>
        <row r="1268">
          <cell r="B1268">
            <v>85</v>
          </cell>
          <cell r="C1268" t="str">
            <v>THAYER</v>
          </cell>
          <cell r="D1268" t="str">
            <v>CITY OR VILLAGE</v>
          </cell>
          <cell r="E1268">
            <v>232</v>
          </cell>
          <cell r="F1268" t="str">
            <v>CHESTER</v>
          </cell>
          <cell r="G1268">
            <v>1212136</v>
          </cell>
          <cell r="H1268">
            <v>217501</v>
          </cell>
          <cell r="I1268">
            <v>18686</v>
          </cell>
          <cell r="J1268">
            <v>4870633</v>
          </cell>
          <cell r="K1268">
            <v>3193810</v>
          </cell>
          <cell r="L1268">
            <v>0</v>
          </cell>
          <cell r="M1268">
            <v>0</v>
          </cell>
          <cell r="N1268">
            <v>350321</v>
          </cell>
          <cell r="O1268">
            <v>0</v>
          </cell>
          <cell r="P1268">
            <v>15022</v>
          </cell>
          <cell r="Q1268">
            <v>0</v>
          </cell>
          <cell r="R1268">
            <v>9878109</v>
          </cell>
        </row>
        <row r="1269">
          <cell r="B1269">
            <v>85</v>
          </cell>
          <cell r="C1269" t="str">
            <v>THAYER</v>
          </cell>
          <cell r="D1269" t="str">
            <v>CITY OR VILLAGE</v>
          </cell>
          <cell r="E1269">
            <v>294</v>
          </cell>
          <cell r="F1269" t="str">
            <v>DAVENPORT</v>
          </cell>
          <cell r="G1269">
            <v>2698685</v>
          </cell>
          <cell r="H1269">
            <v>1556402</v>
          </cell>
          <cell r="I1269">
            <v>5079832</v>
          </cell>
          <cell r="J1269">
            <v>6218314</v>
          </cell>
          <cell r="K1269">
            <v>2597264</v>
          </cell>
          <cell r="L1269">
            <v>0</v>
          </cell>
          <cell r="M1269">
            <v>0</v>
          </cell>
          <cell r="N1269">
            <v>345111</v>
          </cell>
          <cell r="O1269">
            <v>0</v>
          </cell>
          <cell r="P1269">
            <v>41524</v>
          </cell>
          <cell r="Q1269">
            <v>0</v>
          </cell>
          <cell r="R1269">
            <v>18537132</v>
          </cell>
        </row>
        <row r="1270">
          <cell r="B1270">
            <v>85</v>
          </cell>
          <cell r="C1270" t="str">
            <v>THAYER</v>
          </cell>
          <cell r="D1270" t="str">
            <v>CITY OR VILLAGE</v>
          </cell>
          <cell r="E1270">
            <v>747</v>
          </cell>
          <cell r="F1270" t="str">
            <v>DESHLER</v>
          </cell>
          <cell r="G1270">
            <v>379099</v>
          </cell>
          <cell r="H1270">
            <v>603837</v>
          </cell>
          <cell r="I1270">
            <v>55319</v>
          </cell>
          <cell r="J1270">
            <v>18360949</v>
          </cell>
          <cell r="K1270">
            <v>2576421</v>
          </cell>
          <cell r="L1270">
            <v>0</v>
          </cell>
          <cell r="M1270">
            <v>0</v>
          </cell>
          <cell r="N1270">
            <v>6620</v>
          </cell>
          <cell r="O1270">
            <v>0</v>
          </cell>
          <cell r="P1270">
            <v>0</v>
          </cell>
          <cell r="Q1270">
            <v>0</v>
          </cell>
          <cell r="R1270">
            <v>21982245</v>
          </cell>
        </row>
        <row r="1271">
          <cell r="B1271">
            <v>85</v>
          </cell>
          <cell r="C1271" t="str">
            <v>THAYER</v>
          </cell>
          <cell r="D1271" t="str">
            <v>CITY OR VILLAGE</v>
          </cell>
          <cell r="E1271">
            <v>39</v>
          </cell>
          <cell r="F1271" t="str">
            <v>GILEAD</v>
          </cell>
          <cell r="G1271">
            <v>5385</v>
          </cell>
          <cell r="H1271">
            <v>3280</v>
          </cell>
          <cell r="I1271">
            <v>185</v>
          </cell>
          <cell r="J1271">
            <v>580568</v>
          </cell>
          <cell r="K1271">
            <v>23921</v>
          </cell>
          <cell r="L1271">
            <v>0</v>
          </cell>
          <cell r="M1271">
            <v>0</v>
          </cell>
          <cell r="N1271">
            <v>43084</v>
          </cell>
          <cell r="O1271">
            <v>0</v>
          </cell>
          <cell r="P1271">
            <v>0</v>
          </cell>
          <cell r="Q1271">
            <v>0</v>
          </cell>
          <cell r="R1271">
            <v>656423</v>
          </cell>
        </row>
        <row r="1272">
          <cell r="B1272">
            <v>85</v>
          </cell>
          <cell r="C1272" t="str">
            <v>THAYER</v>
          </cell>
          <cell r="D1272" t="str">
            <v>CITY OR VILLAGE</v>
          </cell>
          <cell r="E1272">
            <v>1579</v>
          </cell>
          <cell r="F1272" t="str">
            <v>HEBRON</v>
          </cell>
          <cell r="G1272">
            <v>5286702</v>
          </cell>
          <cell r="H1272">
            <v>1431167</v>
          </cell>
          <cell r="I1272">
            <v>158673</v>
          </cell>
          <cell r="J1272">
            <v>48451791</v>
          </cell>
          <cell r="K1272">
            <v>9062628</v>
          </cell>
          <cell r="L1272">
            <v>556289</v>
          </cell>
          <cell r="M1272">
            <v>0</v>
          </cell>
          <cell r="N1272">
            <v>288721</v>
          </cell>
          <cell r="O1272">
            <v>0</v>
          </cell>
          <cell r="P1272">
            <v>247808</v>
          </cell>
          <cell r="Q1272">
            <v>0</v>
          </cell>
          <cell r="R1272">
            <v>65483779</v>
          </cell>
        </row>
        <row r="1273">
          <cell r="B1273">
            <v>85</v>
          </cell>
          <cell r="C1273" t="str">
            <v>THAYER</v>
          </cell>
          <cell r="D1273" t="str">
            <v>CITY OR VILLAGE</v>
          </cell>
          <cell r="E1273">
            <v>68</v>
          </cell>
          <cell r="F1273" t="str">
            <v>HUBBELL</v>
          </cell>
          <cell r="G1273">
            <v>67782</v>
          </cell>
          <cell r="H1273">
            <v>47342</v>
          </cell>
          <cell r="I1273">
            <v>2951</v>
          </cell>
          <cell r="J1273">
            <v>978362</v>
          </cell>
          <cell r="K1273">
            <v>892720</v>
          </cell>
          <cell r="L1273">
            <v>0</v>
          </cell>
          <cell r="M1273">
            <v>0</v>
          </cell>
          <cell r="N1273">
            <v>234266</v>
          </cell>
          <cell r="O1273">
            <v>0</v>
          </cell>
          <cell r="P1273">
            <v>5399</v>
          </cell>
          <cell r="Q1273">
            <v>0</v>
          </cell>
          <cell r="R1273">
            <v>2228822</v>
          </cell>
        </row>
        <row r="1274">
          <cell r="B1274">
            <v>85</v>
          </cell>
          <cell r="C1274" t="str">
            <v>THAYER</v>
          </cell>
          <cell r="D1274" t="str">
            <v>CITY OR VILLAGE</v>
          </cell>
        </row>
        <row r="1275">
          <cell r="B1275">
            <v>85</v>
          </cell>
          <cell r="C1275" t="str">
            <v>THAYER</v>
          </cell>
          <cell r="D1275" t="str">
            <v>CITY OR VILLAGE</v>
          </cell>
        </row>
        <row r="1276">
          <cell r="B1276">
            <v>85</v>
          </cell>
          <cell r="C1276" t="str">
            <v>THAYER</v>
          </cell>
          <cell r="D1276" t="str">
            <v>CITY OR VILLAGE</v>
          </cell>
        </row>
        <row r="1277">
          <cell r="B1277">
            <v>85</v>
          </cell>
          <cell r="C1277" t="str">
            <v>THAYER</v>
          </cell>
          <cell r="D1277" t="str">
            <v>CITY OR VILLAGE</v>
          </cell>
        </row>
        <row r="1278">
          <cell r="B1278">
            <v>86</v>
          </cell>
          <cell r="C1278" t="str">
            <v>THOMAS</v>
          </cell>
          <cell r="D1278" t="str">
            <v>CITY OR VILLAGE</v>
          </cell>
          <cell r="E1278">
            <v>76</v>
          </cell>
          <cell r="F1278" t="str">
            <v>HALSEY</v>
          </cell>
          <cell r="G1278">
            <v>55968</v>
          </cell>
          <cell r="H1278">
            <v>349305</v>
          </cell>
          <cell r="I1278">
            <v>1169777</v>
          </cell>
          <cell r="J1278">
            <v>1899240</v>
          </cell>
          <cell r="K1278">
            <v>255089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3729379</v>
          </cell>
        </row>
        <row r="1279">
          <cell r="B1279">
            <v>86</v>
          </cell>
          <cell r="C1279" t="str">
            <v>THOMAS</v>
          </cell>
          <cell r="D1279" t="str">
            <v>CITY OR VILLAGE</v>
          </cell>
          <cell r="E1279">
            <v>188</v>
          </cell>
          <cell r="F1279" t="str">
            <v>THEDFORD</v>
          </cell>
          <cell r="G1279">
            <v>432023</v>
          </cell>
          <cell r="H1279">
            <v>426052</v>
          </cell>
          <cell r="I1279">
            <v>1330749</v>
          </cell>
          <cell r="J1279">
            <v>5131573</v>
          </cell>
          <cell r="K1279">
            <v>773391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8093788</v>
          </cell>
        </row>
        <row r="1280">
          <cell r="B1280">
            <v>86</v>
          </cell>
          <cell r="C1280" t="str">
            <v>THOMAS</v>
          </cell>
          <cell r="D1280" t="str">
            <v>CITY OR VILLAGE</v>
          </cell>
        </row>
        <row r="1281">
          <cell r="B1281">
            <v>86</v>
          </cell>
          <cell r="C1281" t="str">
            <v>THOMAS</v>
          </cell>
          <cell r="D1281" t="str">
            <v>CITY OR VILLAGE</v>
          </cell>
        </row>
        <row r="1282">
          <cell r="B1282">
            <v>86</v>
          </cell>
          <cell r="C1282" t="str">
            <v>THOMAS</v>
          </cell>
          <cell r="D1282" t="str">
            <v>CITY OR VILLAGE</v>
          </cell>
        </row>
        <row r="1283">
          <cell r="B1283">
            <v>86</v>
          </cell>
          <cell r="C1283" t="str">
            <v>THOMAS</v>
          </cell>
          <cell r="D1283" t="str">
            <v>CITY OR VILLAGE</v>
          </cell>
        </row>
        <row r="1284">
          <cell r="B1284">
            <v>86</v>
          </cell>
          <cell r="C1284" t="str">
            <v>THOMAS</v>
          </cell>
          <cell r="D1284" t="str">
            <v>CITY OR VILLAGE</v>
          </cell>
        </row>
        <row r="1285">
          <cell r="B1285">
            <v>86</v>
          </cell>
          <cell r="C1285" t="str">
            <v>THOMAS</v>
          </cell>
          <cell r="D1285" t="str">
            <v>CITY OR VILLAGE</v>
          </cell>
        </row>
        <row r="1286">
          <cell r="B1286">
            <v>86</v>
          </cell>
          <cell r="C1286" t="str">
            <v>THOMAS</v>
          </cell>
          <cell r="D1286" t="str">
            <v>CITY OR VILLAGE</v>
          </cell>
        </row>
        <row r="1287">
          <cell r="B1287">
            <v>86</v>
          </cell>
          <cell r="C1287" t="str">
            <v>THOMAS</v>
          </cell>
          <cell r="D1287" t="str">
            <v>CITY OR VILLAGE</v>
          </cell>
        </row>
        <row r="1288">
          <cell r="B1288">
            <v>86</v>
          </cell>
          <cell r="C1288" t="str">
            <v>THOMAS</v>
          </cell>
          <cell r="D1288" t="str">
            <v>CITY OR VILLAGE</v>
          </cell>
        </row>
        <row r="1289">
          <cell r="B1289">
            <v>86</v>
          </cell>
          <cell r="C1289" t="str">
            <v>THOMAS</v>
          </cell>
          <cell r="D1289" t="str">
            <v>CITY OR VILLAGE</v>
          </cell>
        </row>
        <row r="1290">
          <cell r="B1290">
            <v>86</v>
          </cell>
          <cell r="C1290" t="str">
            <v>THOMAS</v>
          </cell>
          <cell r="D1290" t="str">
            <v>CITY OR VILLAGE</v>
          </cell>
        </row>
        <row r="1291">
          <cell r="B1291">
            <v>86</v>
          </cell>
          <cell r="C1291" t="str">
            <v>THOMAS</v>
          </cell>
          <cell r="D1291" t="str">
            <v>CITY OR VILLAGE</v>
          </cell>
        </row>
        <row r="1292">
          <cell r="B1292">
            <v>86</v>
          </cell>
          <cell r="C1292" t="str">
            <v>THOMAS</v>
          </cell>
          <cell r="D1292" t="str">
            <v>CITY OR VILLAGE</v>
          </cell>
        </row>
        <row r="1293">
          <cell r="B1293">
            <v>87</v>
          </cell>
          <cell r="C1293" t="str">
            <v>THURSTON</v>
          </cell>
          <cell r="D1293" t="str">
            <v>CITY OR VILLAGE</v>
          </cell>
          <cell r="E1293">
            <v>840</v>
          </cell>
          <cell r="F1293" t="str">
            <v>EMERSON</v>
          </cell>
          <cell r="G1293">
            <v>89974</v>
          </cell>
          <cell r="H1293">
            <v>86283</v>
          </cell>
          <cell r="I1293">
            <v>173124</v>
          </cell>
          <cell r="J1293">
            <v>2709330</v>
          </cell>
          <cell r="K1293">
            <v>350745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3409456</v>
          </cell>
        </row>
        <row r="1294">
          <cell r="B1294">
            <v>87</v>
          </cell>
          <cell r="C1294" t="str">
            <v>THURSTON</v>
          </cell>
          <cell r="D1294" t="str">
            <v>CITY OR VILLAGE</v>
          </cell>
          <cell r="E1294">
            <v>0</v>
          </cell>
          <cell r="F1294" t="str">
            <v>MACY</v>
          </cell>
          <cell r="G1294">
            <v>0</v>
          </cell>
          <cell r="H1294">
            <v>0</v>
          </cell>
          <cell r="I1294">
            <v>0</v>
          </cell>
          <cell r="J1294">
            <v>490210</v>
          </cell>
          <cell r="K1294">
            <v>44970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535180</v>
          </cell>
        </row>
        <row r="1295">
          <cell r="B1295">
            <v>87</v>
          </cell>
          <cell r="C1295" t="str">
            <v>THURSTON</v>
          </cell>
          <cell r="D1295" t="str">
            <v>CITY OR VILLAGE</v>
          </cell>
          <cell r="E1295">
            <v>1002</v>
          </cell>
          <cell r="F1295" t="str">
            <v>PENDER</v>
          </cell>
          <cell r="G1295">
            <v>7174835</v>
          </cell>
          <cell r="H1295">
            <v>295893</v>
          </cell>
          <cell r="I1295">
            <v>230424</v>
          </cell>
          <cell r="J1295">
            <v>41234955</v>
          </cell>
          <cell r="K1295">
            <v>6938095</v>
          </cell>
          <cell r="L1295">
            <v>1691965</v>
          </cell>
          <cell r="M1295">
            <v>0</v>
          </cell>
          <cell r="N1295">
            <v>47340</v>
          </cell>
          <cell r="O1295">
            <v>0</v>
          </cell>
          <cell r="P1295">
            <v>0</v>
          </cell>
          <cell r="Q1295">
            <v>0</v>
          </cell>
          <cell r="R1295">
            <v>57613507</v>
          </cell>
        </row>
        <row r="1296">
          <cell r="B1296">
            <v>87</v>
          </cell>
          <cell r="C1296" t="str">
            <v>THURSTON</v>
          </cell>
          <cell r="D1296" t="str">
            <v>CITY OR VILLAGE</v>
          </cell>
          <cell r="E1296">
            <v>160</v>
          </cell>
          <cell r="F1296" t="str">
            <v>ROSALIE</v>
          </cell>
          <cell r="G1296">
            <v>7976</v>
          </cell>
          <cell r="H1296">
            <v>306502</v>
          </cell>
          <cell r="I1296">
            <v>575333</v>
          </cell>
          <cell r="J1296">
            <v>1850207</v>
          </cell>
          <cell r="K1296">
            <v>161810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2901828</v>
          </cell>
        </row>
        <row r="1297">
          <cell r="B1297">
            <v>87</v>
          </cell>
          <cell r="C1297" t="str">
            <v>THURSTON</v>
          </cell>
          <cell r="D1297" t="str">
            <v>CITY OR VILLAGE</v>
          </cell>
          <cell r="E1297">
            <v>132</v>
          </cell>
          <cell r="F1297" t="str">
            <v>THURSTON</v>
          </cell>
          <cell r="G1297">
            <v>638718</v>
          </cell>
          <cell r="H1297">
            <v>45714</v>
          </cell>
          <cell r="I1297">
            <v>2972</v>
          </cell>
          <cell r="J1297">
            <v>2439730</v>
          </cell>
          <cell r="K1297">
            <v>1219530</v>
          </cell>
          <cell r="L1297">
            <v>10830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4357494</v>
          </cell>
        </row>
        <row r="1298">
          <cell r="B1298">
            <v>87</v>
          </cell>
          <cell r="C1298" t="str">
            <v>THURSTON</v>
          </cell>
          <cell r="D1298" t="str">
            <v>CITY OR VILLAGE</v>
          </cell>
          <cell r="E1298">
            <v>780</v>
          </cell>
          <cell r="F1298" t="str">
            <v>WALTHILL</v>
          </cell>
          <cell r="G1298">
            <v>93178</v>
          </cell>
          <cell r="H1298">
            <v>368985</v>
          </cell>
          <cell r="I1298">
            <v>341213</v>
          </cell>
          <cell r="J1298">
            <v>4153280</v>
          </cell>
          <cell r="K1298">
            <v>1178735</v>
          </cell>
          <cell r="L1298">
            <v>68595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6203986</v>
          </cell>
        </row>
        <row r="1299">
          <cell r="B1299">
            <v>87</v>
          </cell>
          <cell r="C1299" t="str">
            <v>THURSTON</v>
          </cell>
          <cell r="D1299" t="str">
            <v>CITY OR VILLAGE</v>
          </cell>
          <cell r="E1299">
            <v>774</v>
          </cell>
          <cell r="F1299" t="str">
            <v>WINNEBAGO</v>
          </cell>
          <cell r="G1299">
            <v>143114</v>
          </cell>
          <cell r="H1299">
            <v>308902</v>
          </cell>
          <cell r="I1299">
            <v>473362</v>
          </cell>
          <cell r="J1299">
            <v>5843780</v>
          </cell>
          <cell r="K1299">
            <v>6083985</v>
          </cell>
          <cell r="L1299">
            <v>0</v>
          </cell>
          <cell r="M1299">
            <v>0</v>
          </cell>
          <cell r="N1299">
            <v>780</v>
          </cell>
          <cell r="O1299">
            <v>0</v>
          </cell>
          <cell r="P1299">
            <v>0</v>
          </cell>
          <cell r="Q1299">
            <v>0</v>
          </cell>
          <cell r="R1299">
            <v>12853923</v>
          </cell>
        </row>
        <row r="1300">
          <cell r="B1300">
            <v>87</v>
          </cell>
          <cell r="C1300" t="str">
            <v>THURSTON</v>
          </cell>
          <cell r="D1300" t="str">
            <v>CITY OR VILLAGE</v>
          </cell>
        </row>
        <row r="1301">
          <cell r="B1301">
            <v>87</v>
          </cell>
          <cell r="C1301" t="str">
            <v>THURSTON</v>
          </cell>
          <cell r="D1301" t="str">
            <v>CITY OR VILLAGE</v>
          </cell>
        </row>
        <row r="1302">
          <cell r="B1302">
            <v>87</v>
          </cell>
          <cell r="C1302" t="str">
            <v>THURSTON</v>
          </cell>
          <cell r="D1302" t="str">
            <v>CITY OR VILLAGE</v>
          </cell>
        </row>
        <row r="1303">
          <cell r="B1303">
            <v>87</v>
          </cell>
          <cell r="C1303" t="str">
            <v>THURSTON</v>
          </cell>
          <cell r="D1303" t="str">
            <v>CITY OR VILLAGE</v>
          </cell>
        </row>
        <row r="1304">
          <cell r="B1304">
            <v>87</v>
          </cell>
          <cell r="C1304" t="str">
            <v>THURSTON</v>
          </cell>
          <cell r="D1304" t="str">
            <v>CITY OR VILLAGE</v>
          </cell>
        </row>
        <row r="1305">
          <cell r="B1305">
            <v>87</v>
          </cell>
          <cell r="C1305" t="str">
            <v>THURSTON</v>
          </cell>
          <cell r="D1305" t="str">
            <v>CITY OR VILLAGE</v>
          </cell>
        </row>
        <row r="1306">
          <cell r="B1306">
            <v>87</v>
          </cell>
          <cell r="C1306" t="str">
            <v>THURSTON</v>
          </cell>
          <cell r="D1306" t="str">
            <v>CITY OR VILLAGE</v>
          </cell>
        </row>
        <row r="1307">
          <cell r="B1307">
            <v>87</v>
          </cell>
          <cell r="C1307" t="str">
            <v>THURSTON</v>
          </cell>
          <cell r="D1307" t="str">
            <v>CITY OR VILLAGE</v>
          </cell>
        </row>
        <row r="1308">
          <cell r="B1308">
            <v>88</v>
          </cell>
          <cell r="C1308" t="str">
            <v>VALLEY</v>
          </cell>
          <cell r="D1308" t="str">
            <v>CITY OR VILLAGE</v>
          </cell>
          <cell r="E1308">
            <v>311</v>
          </cell>
          <cell r="F1308" t="str">
            <v>ARCADIA</v>
          </cell>
          <cell r="G1308">
            <v>2412292</v>
          </cell>
          <cell r="H1308">
            <v>281703</v>
          </cell>
          <cell r="I1308">
            <v>22346</v>
          </cell>
          <cell r="J1308">
            <v>8309380</v>
          </cell>
          <cell r="K1308">
            <v>2375895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13401616</v>
          </cell>
        </row>
        <row r="1309">
          <cell r="B1309">
            <v>88</v>
          </cell>
          <cell r="C1309" t="str">
            <v>VALLEY</v>
          </cell>
          <cell r="D1309" t="str">
            <v>CITY OR VILLAGE</v>
          </cell>
          <cell r="E1309">
            <v>51</v>
          </cell>
          <cell r="F1309" t="str">
            <v>ELYRIA</v>
          </cell>
          <cell r="G1309">
            <v>35265</v>
          </cell>
          <cell r="H1309">
            <v>23945</v>
          </cell>
          <cell r="I1309">
            <v>2465</v>
          </cell>
          <cell r="J1309">
            <v>1998425</v>
          </cell>
          <cell r="K1309">
            <v>241940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2302040</v>
          </cell>
        </row>
        <row r="1310">
          <cell r="B1310">
            <v>88</v>
          </cell>
          <cell r="C1310" t="str">
            <v>VALLEY</v>
          </cell>
          <cell r="D1310" t="str">
            <v>CITY OR VILLAGE</v>
          </cell>
          <cell r="E1310">
            <v>297</v>
          </cell>
          <cell r="F1310" t="str">
            <v>NORTH LOUP</v>
          </cell>
          <cell r="G1310">
            <v>2428593</v>
          </cell>
          <cell r="H1310">
            <v>351983</v>
          </cell>
          <cell r="I1310">
            <v>423959</v>
          </cell>
          <cell r="J1310">
            <v>5811890</v>
          </cell>
          <cell r="K1310">
            <v>3964500</v>
          </cell>
          <cell r="L1310">
            <v>156340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13137265</v>
          </cell>
        </row>
        <row r="1311">
          <cell r="B1311">
            <v>88</v>
          </cell>
          <cell r="C1311" t="str">
            <v>VALLEY</v>
          </cell>
          <cell r="D1311" t="str">
            <v>CITY OR VILLAGE</v>
          </cell>
          <cell r="E1311">
            <v>2112</v>
          </cell>
          <cell r="F1311" t="str">
            <v>ORD</v>
          </cell>
          <cell r="G1311">
            <v>16211795</v>
          </cell>
          <cell r="H1311">
            <v>1719575</v>
          </cell>
          <cell r="I1311">
            <v>1305265</v>
          </cell>
          <cell r="J1311">
            <v>63734470</v>
          </cell>
          <cell r="K1311">
            <v>23303410</v>
          </cell>
          <cell r="L1311">
            <v>14054315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120328830</v>
          </cell>
        </row>
        <row r="1312">
          <cell r="B1312">
            <v>88</v>
          </cell>
          <cell r="C1312" t="str">
            <v>VALLEY</v>
          </cell>
          <cell r="D1312" t="str">
            <v>CITY OR VILLAGE</v>
          </cell>
        </row>
        <row r="1313">
          <cell r="B1313">
            <v>88</v>
          </cell>
          <cell r="C1313" t="str">
            <v>VALLEY</v>
          </cell>
          <cell r="D1313" t="str">
            <v>CITY OR VILLAGE</v>
          </cell>
        </row>
        <row r="1314">
          <cell r="B1314">
            <v>88</v>
          </cell>
          <cell r="C1314" t="str">
            <v>VALLEY</v>
          </cell>
          <cell r="D1314" t="str">
            <v>CITY OR VILLAGE</v>
          </cell>
        </row>
        <row r="1315">
          <cell r="B1315">
            <v>88</v>
          </cell>
          <cell r="C1315" t="str">
            <v>VALLEY</v>
          </cell>
          <cell r="D1315" t="str">
            <v>CITY OR VILLAGE</v>
          </cell>
        </row>
        <row r="1316">
          <cell r="B1316">
            <v>88</v>
          </cell>
          <cell r="C1316" t="str">
            <v>VALLEY</v>
          </cell>
          <cell r="D1316" t="str">
            <v>CITY OR VILLAGE</v>
          </cell>
        </row>
        <row r="1317">
          <cell r="B1317">
            <v>88</v>
          </cell>
          <cell r="C1317" t="str">
            <v>VALLEY</v>
          </cell>
          <cell r="D1317" t="str">
            <v>CITY OR VILLAGE</v>
          </cell>
        </row>
        <row r="1318">
          <cell r="B1318">
            <v>88</v>
          </cell>
          <cell r="C1318" t="str">
            <v>VALLEY</v>
          </cell>
          <cell r="D1318" t="str">
            <v>CITY OR VILLAGE</v>
          </cell>
        </row>
        <row r="1319">
          <cell r="B1319">
            <v>88</v>
          </cell>
          <cell r="C1319" t="str">
            <v>VALLEY</v>
          </cell>
          <cell r="D1319" t="str">
            <v>CITY OR VILLAGE</v>
          </cell>
        </row>
        <row r="1320">
          <cell r="B1320">
            <v>88</v>
          </cell>
          <cell r="C1320" t="str">
            <v>VALLEY</v>
          </cell>
          <cell r="D1320" t="str">
            <v>CITY OR VILLAGE</v>
          </cell>
        </row>
        <row r="1321">
          <cell r="B1321">
            <v>88</v>
          </cell>
          <cell r="C1321" t="str">
            <v>VALLEY</v>
          </cell>
          <cell r="D1321" t="str">
            <v>CITY OR VILLAGE</v>
          </cell>
        </row>
        <row r="1322">
          <cell r="B1322">
            <v>88</v>
          </cell>
          <cell r="C1322" t="str">
            <v>VALLEY</v>
          </cell>
          <cell r="D1322" t="str">
            <v>CITY OR VILLAGE</v>
          </cell>
        </row>
        <row r="1323">
          <cell r="B1323">
            <v>89</v>
          </cell>
          <cell r="C1323" t="str">
            <v>WASHINGTON</v>
          </cell>
          <cell r="D1323" t="str">
            <v>CITY OR VILLAGE</v>
          </cell>
          <cell r="E1323">
            <v>1243</v>
          </cell>
          <cell r="F1323" t="str">
            <v>ARLINGTON</v>
          </cell>
          <cell r="G1323">
            <v>422108</v>
          </cell>
          <cell r="H1323">
            <v>671890</v>
          </cell>
          <cell r="I1323">
            <v>706376</v>
          </cell>
          <cell r="J1323">
            <v>67128025</v>
          </cell>
          <cell r="K1323">
            <v>4565920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73494319</v>
          </cell>
        </row>
        <row r="1324">
          <cell r="B1324">
            <v>89</v>
          </cell>
          <cell r="C1324" t="str">
            <v>WASHINGTON</v>
          </cell>
          <cell r="D1324" t="str">
            <v>CITY OR VILLAGE</v>
          </cell>
          <cell r="E1324">
            <v>7990</v>
          </cell>
          <cell r="F1324" t="str">
            <v>BLAIR</v>
          </cell>
          <cell r="G1324">
            <v>14474164</v>
          </cell>
          <cell r="H1324">
            <v>11085277</v>
          </cell>
          <cell r="I1324">
            <v>6248138</v>
          </cell>
          <cell r="J1324">
            <v>384803805</v>
          </cell>
          <cell r="K1324">
            <v>128799915</v>
          </cell>
          <cell r="L1324">
            <v>5899255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100</v>
          </cell>
          <cell r="R1324">
            <v>551310654</v>
          </cell>
        </row>
        <row r="1325">
          <cell r="B1325">
            <v>89</v>
          </cell>
          <cell r="C1325" t="str">
            <v>WASHINGTON</v>
          </cell>
          <cell r="D1325" t="str">
            <v>CITY OR VILLAGE</v>
          </cell>
          <cell r="E1325">
            <v>908</v>
          </cell>
          <cell r="F1325" t="str">
            <v>FORT CALHOUN</v>
          </cell>
          <cell r="G1325">
            <v>2237081</v>
          </cell>
          <cell r="H1325">
            <v>404013</v>
          </cell>
          <cell r="I1325">
            <v>19174</v>
          </cell>
          <cell r="J1325">
            <v>60328400</v>
          </cell>
          <cell r="K1325">
            <v>10248045</v>
          </cell>
          <cell r="L1325">
            <v>6239985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79476698</v>
          </cell>
        </row>
        <row r="1326">
          <cell r="B1326">
            <v>89</v>
          </cell>
          <cell r="C1326" t="str">
            <v>WASHINGTON</v>
          </cell>
          <cell r="D1326" t="str">
            <v>CITY OR VILLAGE</v>
          </cell>
          <cell r="E1326">
            <v>268</v>
          </cell>
          <cell r="F1326" t="str">
            <v>HERMAN</v>
          </cell>
          <cell r="G1326">
            <v>157164</v>
          </cell>
          <cell r="H1326">
            <v>351148</v>
          </cell>
          <cell r="I1326">
            <v>21886</v>
          </cell>
          <cell r="J1326">
            <v>8612595</v>
          </cell>
          <cell r="K1326">
            <v>1411370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10554163</v>
          </cell>
        </row>
        <row r="1327">
          <cell r="B1327">
            <v>89</v>
          </cell>
          <cell r="C1327" t="str">
            <v>WASHINGTON</v>
          </cell>
          <cell r="D1327" t="str">
            <v>CITY OR VILLAGE</v>
          </cell>
          <cell r="E1327">
            <v>361</v>
          </cell>
          <cell r="F1327" t="str">
            <v>KENNARD</v>
          </cell>
          <cell r="G1327">
            <v>517721</v>
          </cell>
          <cell r="H1327">
            <v>474934</v>
          </cell>
          <cell r="I1327">
            <v>1241198</v>
          </cell>
          <cell r="J1327">
            <v>18894760</v>
          </cell>
          <cell r="K1327">
            <v>674325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21802938</v>
          </cell>
        </row>
        <row r="1328">
          <cell r="B1328">
            <v>89</v>
          </cell>
          <cell r="C1328" t="str">
            <v>WASHINGTON</v>
          </cell>
          <cell r="D1328" t="str">
            <v>CITY OR VILLAGE</v>
          </cell>
          <cell r="E1328">
            <v>150</v>
          </cell>
          <cell r="F1328" t="str">
            <v>WASHINGTON</v>
          </cell>
          <cell r="G1328">
            <v>63904</v>
          </cell>
          <cell r="H1328">
            <v>1203</v>
          </cell>
          <cell r="I1328">
            <v>542</v>
          </cell>
          <cell r="J1328">
            <v>7837245</v>
          </cell>
          <cell r="K1328">
            <v>216745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8119639</v>
          </cell>
        </row>
        <row r="1329">
          <cell r="B1329">
            <v>89</v>
          </cell>
          <cell r="C1329" t="str">
            <v>WASHINGTON</v>
          </cell>
          <cell r="D1329" t="str">
            <v>CITY OR VILLAGE</v>
          </cell>
        </row>
        <row r="1330">
          <cell r="B1330">
            <v>89</v>
          </cell>
          <cell r="C1330" t="str">
            <v>WASHINGTON</v>
          </cell>
          <cell r="D1330" t="str">
            <v>CITY OR VILLAGE</v>
          </cell>
        </row>
        <row r="1331">
          <cell r="B1331">
            <v>89</v>
          </cell>
          <cell r="C1331" t="str">
            <v>WASHINGTON</v>
          </cell>
          <cell r="D1331" t="str">
            <v>CITY OR VILLAGE</v>
          </cell>
        </row>
        <row r="1332">
          <cell r="B1332">
            <v>89</v>
          </cell>
          <cell r="C1332" t="str">
            <v>WASHINGTON</v>
          </cell>
          <cell r="D1332" t="str">
            <v>CITY OR VILLAGE</v>
          </cell>
        </row>
        <row r="1333">
          <cell r="B1333">
            <v>89</v>
          </cell>
          <cell r="C1333" t="str">
            <v>WASHINGTON</v>
          </cell>
          <cell r="D1333" t="str">
            <v>CITY OR VILLAGE</v>
          </cell>
        </row>
        <row r="1334">
          <cell r="B1334">
            <v>89</v>
          </cell>
          <cell r="C1334" t="str">
            <v>WASHINGTON</v>
          </cell>
          <cell r="D1334" t="str">
            <v>CITY OR VILLAGE</v>
          </cell>
        </row>
        <row r="1335">
          <cell r="B1335">
            <v>89</v>
          </cell>
          <cell r="C1335" t="str">
            <v>WASHINGTON</v>
          </cell>
          <cell r="D1335" t="str">
            <v>CITY OR VILLAGE</v>
          </cell>
        </row>
        <row r="1336">
          <cell r="B1336">
            <v>89</v>
          </cell>
          <cell r="C1336" t="str">
            <v>WASHINGTON</v>
          </cell>
          <cell r="D1336" t="str">
            <v>CITY OR VILLAGE</v>
          </cell>
        </row>
        <row r="1337">
          <cell r="B1337">
            <v>89</v>
          </cell>
          <cell r="C1337" t="str">
            <v>WASHINGTON</v>
          </cell>
          <cell r="D1337" t="str">
            <v>CITY OR VILLAGE</v>
          </cell>
        </row>
        <row r="1338">
          <cell r="B1338">
            <v>90</v>
          </cell>
          <cell r="C1338" t="str">
            <v>WAYNE</v>
          </cell>
          <cell r="D1338" t="str">
            <v>CITY OR VILLAGE</v>
          </cell>
          <cell r="E1338">
            <v>229</v>
          </cell>
          <cell r="F1338" t="str">
            <v>CARROLL</v>
          </cell>
          <cell r="G1338">
            <v>144241</v>
          </cell>
          <cell r="H1338">
            <v>45189</v>
          </cell>
          <cell r="I1338">
            <v>1010</v>
          </cell>
          <cell r="J1338">
            <v>5450475</v>
          </cell>
          <cell r="K1338">
            <v>1034080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6674995</v>
          </cell>
        </row>
        <row r="1339">
          <cell r="B1339">
            <v>90</v>
          </cell>
          <cell r="C1339" t="str">
            <v>WAYNE</v>
          </cell>
          <cell r="D1339" t="str">
            <v>CITY OR VILLAGE</v>
          </cell>
          <cell r="E1339">
            <v>285</v>
          </cell>
          <cell r="F1339" t="str">
            <v>HOSKINS</v>
          </cell>
          <cell r="G1339">
            <v>70800</v>
          </cell>
          <cell r="H1339">
            <v>72703</v>
          </cell>
          <cell r="I1339">
            <v>3445</v>
          </cell>
          <cell r="J1339">
            <v>9369085</v>
          </cell>
          <cell r="K1339">
            <v>1115835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10631868</v>
          </cell>
        </row>
        <row r="1340">
          <cell r="B1340">
            <v>90</v>
          </cell>
          <cell r="C1340" t="str">
            <v>WAYNE</v>
          </cell>
          <cell r="D1340" t="str">
            <v>CITY OR VILLAGE</v>
          </cell>
          <cell r="E1340">
            <v>21</v>
          </cell>
          <cell r="F1340" t="str">
            <v>SHOLES</v>
          </cell>
          <cell r="G1340">
            <v>79580</v>
          </cell>
          <cell r="H1340">
            <v>276</v>
          </cell>
          <cell r="I1340">
            <v>124</v>
          </cell>
          <cell r="J1340">
            <v>433755</v>
          </cell>
          <cell r="K1340">
            <v>270400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784135</v>
          </cell>
        </row>
        <row r="1341">
          <cell r="B1341">
            <v>90</v>
          </cell>
          <cell r="C1341" t="str">
            <v>WAYNE</v>
          </cell>
          <cell r="D1341" t="str">
            <v>CITY OR VILLAGE</v>
          </cell>
          <cell r="E1341">
            <v>1451</v>
          </cell>
          <cell r="F1341" t="str">
            <v>WAKEFIELD</v>
          </cell>
          <cell r="G1341">
            <v>1790666</v>
          </cell>
          <cell r="H1341">
            <v>194491</v>
          </cell>
          <cell r="I1341">
            <v>183119</v>
          </cell>
          <cell r="J1341">
            <v>12744005</v>
          </cell>
          <cell r="K1341">
            <v>7131550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22043831</v>
          </cell>
        </row>
        <row r="1342">
          <cell r="B1342">
            <v>90</v>
          </cell>
          <cell r="C1342" t="str">
            <v>WAYNE</v>
          </cell>
          <cell r="D1342" t="str">
            <v>CITY OR VILLAGE</v>
          </cell>
          <cell r="E1342">
            <v>5666</v>
          </cell>
          <cell r="F1342" t="str">
            <v>WAYNE</v>
          </cell>
          <cell r="G1342">
            <v>9133562</v>
          </cell>
          <cell r="H1342">
            <v>1659503</v>
          </cell>
          <cell r="I1342">
            <v>504184</v>
          </cell>
          <cell r="J1342">
            <v>159794350</v>
          </cell>
          <cell r="K1342">
            <v>53688370</v>
          </cell>
          <cell r="L1342">
            <v>1539190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226319159</v>
          </cell>
        </row>
        <row r="1343">
          <cell r="B1343">
            <v>90</v>
          </cell>
          <cell r="C1343" t="str">
            <v>WAYNE</v>
          </cell>
          <cell r="D1343" t="str">
            <v>CITY OR VILLAGE</v>
          </cell>
          <cell r="E1343">
            <v>427</v>
          </cell>
          <cell r="F1343" t="str">
            <v>WINSIDE</v>
          </cell>
          <cell r="G1343">
            <v>855134</v>
          </cell>
          <cell r="H1343">
            <v>104865</v>
          </cell>
          <cell r="I1343">
            <v>10794</v>
          </cell>
          <cell r="J1343">
            <v>11570070</v>
          </cell>
          <cell r="K1343">
            <v>1433460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13974323</v>
          </cell>
        </row>
        <row r="1344">
          <cell r="B1344">
            <v>90</v>
          </cell>
          <cell r="C1344" t="str">
            <v>WAYNE</v>
          </cell>
          <cell r="D1344" t="str">
            <v>CITY OR VILLAGE</v>
          </cell>
        </row>
        <row r="1345">
          <cell r="B1345">
            <v>90</v>
          </cell>
          <cell r="C1345" t="str">
            <v>WAYNE</v>
          </cell>
          <cell r="D1345" t="str">
            <v>CITY OR VILLAGE</v>
          </cell>
        </row>
        <row r="1346">
          <cell r="B1346">
            <v>90</v>
          </cell>
          <cell r="C1346" t="str">
            <v>WAYNE</v>
          </cell>
          <cell r="D1346" t="str">
            <v>CITY OR VILLAGE</v>
          </cell>
        </row>
        <row r="1347">
          <cell r="B1347">
            <v>90</v>
          </cell>
          <cell r="C1347" t="str">
            <v>WAYNE</v>
          </cell>
          <cell r="D1347" t="str">
            <v>CITY OR VILLAGE</v>
          </cell>
        </row>
        <row r="1348">
          <cell r="B1348">
            <v>90</v>
          </cell>
          <cell r="C1348" t="str">
            <v>WAYNE</v>
          </cell>
          <cell r="D1348" t="str">
            <v>CITY OR VILLAGE</v>
          </cell>
        </row>
        <row r="1349">
          <cell r="B1349">
            <v>90</v>
          </cell>
          <cell r="C1349" t="str">
            <v>WAYNE</v>
          </cell>
          <cell r="D1349" t="str">
            <v>CITY OR VILLAGE</v>
          </cell>
        </row>
        <row r="1350">
          <cell r="B1350">
            <v>90</v>
          </cell>
          <cell r="C1350" t="str">
            <v>WAYNE</v>
          </cell>
          <cell r="D1350" t="str">
            <v>CITY OR VILLAGE</v>
          </cell>
        </row>
        <row r="1351">
          <cell r="B1351">
            <v>90</v>
          </cell>
          <cell r="C1351" t="str">
            <v>WAYNE</v>
          </cell>
          <cell r="D1351" t="str">
            <v>CITY OR VILLAGE</v>
          </cell>
        </row>
        <row r="1352">
          <cell r="B1352">
            <v>90</v>
          </cell>
          <cell r="C1352" t="str">
            <v>WAYNE</v>
          </cell>
          <cell r="D1352" t="str">
            <v>CITY OR VILLAGE</v>
          </cell>
        </row>
        <row r="1353">
          <cell r="B1353">
            <v>91</v>
          </cell>
          <cell r="C1353" t="str">
            <v>WEBSTER</v>
          </cell>
          <cell r="D1353" t="str">
            <v>CITY OR VILLAGE</v>
          </cell>
          <cell r="E1353">
            <v>237</v>
          </cell>
          <cell r="F1353" t="str">
            <v>BLADEN</v>
          </cell>
          <cell r="G1353">
            <v>400496</v>
          </cell>
          <cell r="H1353">
            <v>63628</v>
          </cell>
          <cell r="I1353">
            <v>6550</v>
          </cell>
          <cell r="J1353">
            <v>3715975</v>
          </cell>
          <cell r="K1353">
            <v>1009740</v>
          </cell>
          <cell r="L1353">
            <v>0</v>
          </cell>
          <cell r="M1353">
            <v>0</v>
          </cell>
          <cell r="N1353">
            <v>132885</v>
          </cell>
          <cell r="O1353">
            <v>89955</v>
          </cell>
          <cell r="P1353">
            <v>5765</v>
          </cell>
          <cell r="Q1353">
            <v>0</v>
          </cell>
          <cell r="R1353">
            <v>5424994</v>
          </cell>
        </row>
        <row r="1354">
          <cell r="B1354">
            <v>91</v>
          </cell>
          <cell r="C1354" t="str">
            <v>WEBSTER</v>
          </cell>
          <cell r="D1354" t="str">
            <v>CITY OR VILLAGE</v>
          </cell>
          <cell r="E1354">
            <v>941</v>
          </cell>
          <cell r="F1354" t="str">
            <v>BLUE HILL</v>
          </cell>
          <cell r="G1354">
            <v>1097791</v>
          </cell>
          <cell r="H1354">
            <v>631264</v>
          </cell>
          <cell r="I1354">
            <v>461436</v>
          </cell>
          <cell r="J1354">
            <v>26044895</v>
          </cell>
          <cell r="K1354">
            <v>4102030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32337416</v>
          </cell>
        </row>
        <row r="1355">
          <cell r="B1355">
            <v>91</v>
          </cell>
          <cell r="C1355" t="str">
            <v>WEBSTER</v>
          </cell>
          <cell r="D1355" t="str">
            <v>CITY OR VILLAGE</v>
          </cell>
          <cell r="E1355">
            <v>30</v>
          </cell>
          <cell r="F1355" t="str">
            <v>COWLES</v>
          </cell>
          <cell r="G1355">
            <v>263461</v>
          </cell>
          <cell r="H1355">
            <v>76195</v>
          </cell>
          <cell r="I1355">
            <v>336326</v>
          </cell>
          <cell r="J1355">
            <v>342245</v>
          </cell>
          <cell r="K1355">
            <v>130305</v>
          </cell>
          <cell r="L1355">
            <v>0</v>
          </cell>
          <cell r="M1355">
            <v>0</v>
          </cell>
          <cell r="N1355">
            <v>425870</v>
          </cell>
          <cell r="O1355">
            <v>0</v>
          </cell>
          <cell r="P1355">
            <v>115525</v>
          </cell>
          <cell r="Q1355">
            <v>0</v>
          </cell>
          <cell r="R1355">
            <v>1689927</v>
          </cell>
        </row>
        <row r="1356">
          <cell r="B1356">
            <v>91</v>
          </cell>
          <cell r="C1356" t="str">
            <v>WEBSTER</v>
          </cell>
          <cell r="D1356" t="str">
            <v>CITY OR VILLAGE</v>
          </cell>
          <cell r="E1356">
            <v>225</v>
          </cell>
          <cell r="F1356" t="str">
            <v>GUIDE ROCK</v>
          </cell>
          <cell r="G1356">
            <v>316467</v>
          </cell>
          <cell r="H1356">
            <v>280771</v>
          </cell>
          <cell r="I1356">
            <v>337718</v>
          </cell>
          <cell r="J1356">
            <v>2555675</v>
          </cell>
          <cell r="K1356">
            <v>631540</v>
          </cell>
          <cell r="L1356">
            <v>0</v>
          </cell>
          <cell r="M1356">
            <v>0</v>
          </cell>
          <cell r="N1356">
            <v>169935</v>
          </cell>
          <cell r="O1356">
            <v>0</v>
          </cell>
          <cell r="P1356">
            <v>0</v>
          </cell>
          <cell r="Q1356">
            <v>0</v>
          </cell>
          <cell r="R1356">
            <v>4292106</v>
          </cell>
        </row>
        <row r="1357">
          <cell r="B1357">
            <v>91</v>
          </cell>
          <cell r="C1357" t="str">
            <v>WEBSTER</v>
          </cell>
          <cell r="D1357" t="str">
            <v>CITY OR VILLAGE</v>
          </cell>
          <cell r="E1357">
            <v>1020</v>
          </cell>
          <cell r="F1357" t="str">
            <v>RED CLOUD</v>
          </cell>
          <cell r="G1357">
            <v>1582487</v>
          </cell>
          <cell r="H1357">
            <v>1241981</v>
          </cell>
          <cell r="I1357">
            <v>715394</v>
          </cell>
          <cell r="J1357">
            <v>18624720</v>
          </cell>
          <cell r="K1357">
            <v>4314495</v>
          </cell>
          <cell r="L1357">
            <v>0</v>
          </cell>
          <cell r="M1357">
            <v>0</v>
          </cell>
          <cell r="N1357">
            <v>139295</v>
          </cell>
          <cell r="O1357">
            <v>27920</v>
          </cell>
          <cell r="P1357">
            <v>11530</v>
          </cell>
          <cell r="Q1357">
            <v>0</v>
          </cell>
          <cell r="R1357">
            <v>26657822</v>
          </cell>
        </row>
        <row r="1358">
          <cell r="B1358">
            <v>91</v>
          </cell>
          <cell r="C1358" t="str">
            <v>WEBSTER</v>
          </cell>
          <cell r="D1358" t="str">
            <v>CITY OR VILLAGE</v>
          </cell>
        </row>
        <row r="1359">
          <cell r="B1359">
            <v>91</v>
          </cell>
          <cell r="C1359" t="str">
            <v>WEBSTER</v>
          </cell>
          <cell r="D1359" t="str">
            <v>CITY OR VILLAGE</v>
          </cell>
        </row>
        <row r="1360">
          <cell r="B1360">
            <v>91</v>
          </cell>
          <cell r="C1360" t="str">
            <v>WEBSTER</v>
          </cell>
          <cell r="D1360" t="str">
            <v>CITY OR VILLAGE</v>
          </cell>
        </row>
        <row r="1361">
          <cell r="B1361">
            <v>91</v>
          </cell>
          <cell r="C1361" t="str">
            <v>WEBSTER</v>
          </cell>
          <cell r="D1361" t="str">
            <v>CITY OR VILLAGE</v>
          </cell>
        </row>
        <row r="1362">
          <cell r="B1362">
            <v>91</v>
          </cell>
          <cell r="C1362" t="str">
            <v>WEBSTER</v>
          </cell>
          <cell r="D1362" t="str">
            <v>CITY OR VILLAGE</v>
          </cell>
        </row>
        <row r="1363">
          <cell r="B1363">
            <v>91</v>
          </cell>
          <cell r="C1363" t="str">
            <v>WEBSTER</v>
          </cell>
          <cell r="D1363" t="str">
            <v>CITY OR VILLAGE</v>
          </cell>
        </row>
        <row r="1364">
          <cell r="B1364">
            <v>91</v>
          </cell>
          <cell r="C1364" t="str">
            <v>WEBSTER</v>
          </cell>
          <cell r="D1364" t="str">
            <v>CITY OR VILLAGE</v>
          </cell>
        </row>
        <row r="1365">
          <cell r="B1365">
            <v>91</v>
          </cell>
          <cell r="C1365" t="str">
            <v>WEBSTER</v>
          </cell>
          <cell r="D1365" t="str">
            <v>CITY OR VILLAGE</v>
          </cell>
        </row>
        <row r="1366">
          <cell r="B1366">
            <v>91</v>
          </cell>
          <cell r="C1366" t="str">
            <v>WEBSTER</v>
          </cell>
          <cell r="D1366" t="str">
            <v>CITY OR VILLAGE</v>
          </cell>
        </row>
        <row r="1367">
          <cell r="B1367">
            <v>91</v>
          </cell>
          <cell r="C1367" t="str">
            <v>WEBSTER</v>
          </cell>
          <cell r="D1367" t="str">
            <v>CITY OR VILLAGE</v>
          </cell>
        </row>
        <row r="1368">
          <cell r="B1368">
            <v>92</v>
          </cell>
          <cell r="C1368" t="str">
            <v>WHEELER</v>
          </cell>
          <cell r="D1368" t="str">
            <v>CITY OR VILLAGE</v>
          </cell>
          <cell r="E1368">
            <v>117</v>
          </cell>
          <cell r="F1368" t="str">
            <v>BARTLETT</v>
          </cell>
          <cell r="G1368">
            <v>318385</v>
          </cell>
          <cell r="H1368">
            <v>0</v>
          </cell>
          <cell r="I1368">
            <v>0</v>
          </cell>
          <cell r="J1368">
            <v>2322704</v>
          </cell>
          <cell r="K1368">
            <v>480900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3121989</v>
          </cell>
        </row>
        <row r="1369">
          <cell r="B1369">
            <v>92</v>
          </cell>
          <cell r="C1369" t="str">
            <v>WHEELER</v>
          </cell>
          <cell r="D1369" t="str">
            <v>CITY OR VILLAGE</v>
          </cell>
          <cell r="E1369">
            <v>92</v>
          </cell>
          <cell r="F1369" t="str">
            <v>ERICSON</v>
          </cell>
          <cell r="G1369">
            <v>220999</v>
          </cell>
          <cell r="H1369">
            <v>65505</v>
          </cell>
          <cell r="I1369">
            <v>3501</v>
          </cell>
          <cell r="J1369">
            <v>2127530</v>
          </cell>
          <cell r="K1369">
            <v>772915</v>
          </cell>
          <cell r="L1369">
            <v>0</v>
          </cell>
          <cell r="M1369">
            <v>0</v>
          </cell>
          <cell r="N1369">
            <v>5280</v>
          </cell>
          <cell r="O1369">
            <v>14225</v>
          </cell>
          <cell r="P1369">
            <v>1000</v>
          </cell>
          <cell r="Q1369">
            <v>0</v>
          </cell>
          <cell r="R1369">
            <v>3210955</v>
          </cell>
        </row>
        <row r="1370">
          <cell r="B1370">
            <v>92</v>
          </cell>
          <cell r="C1370" t="str">
            <v>WHEELER</v>
          </cell>
          <cell r="D1370" t="str">
            <v>CITY OR VILLAGE</v>
          </cell>
        </row>
        <row r="1371">
          <cell r="B1371">
            <v>92</v>
          </cell>
          <cell r="C1371" t="str">
            <v>WHEELER</v>
          </cell>
          <cell r="D1371" t="str">
            <v>CITY OR VILLAGE</v>
          </cell>
        </row>
        <row r="1372">
          <cell r="B1372">
            <v>92</v>
          </cell>
          <cell r="C1372" t="str">
            <v>WHEELER</v>
          </cell>
          <cell r="D1372" t="str">
            <v>CITY OR VILLAGE</v>
          </cell>
        </row>
        <row r="1373">
          <cell r="B1373">
            <v>92</v>
          </cell>
          <cell r="C1373" t="str">
            <v>WHEELER</v>
          </cell>
          <cell r="D1373" t="str">
            <v>CITY OR VILLAGE</v>
          </cell>
        </row>
        <row r="1374">
          <cell r="B1374">
            <v>92</v>
          </cell>
          <cell r="C1374" t="str">
            <v>WHEELER</v>
          </cell>
          <cell r="D1374" t="str">
            <v>CITY OR VILLAGE</v>
          </cell>
        </row>
        <row r="1375">
          <cell r="B1375">
            <v>92</v>
          </cell>
          <cell r="C1375" t="str">
            <v>WHEELER</v>
          </cell>
          <cell r="D1375" t="str">
            <v>CITY OR VILLAGE</v>
          </cell>
        </row>
        <row r="1376">
          <cell r="B1376">
            <v>92</v>
          </cell>
          <cell r="C1376" t="str">
            <v>WHEELER</v>
          </cell>
          <cell r="D1376" t="str">
            <v>CITY OR VILLAGE</v>
          </cell>
        </row>
        <row r="1377">
          <cell r="B1377">
            <v>92</v>
          </cell>
          <cell r="C1377" t="str">
            <v>WHEELER</v>
          </cell>
          <cell r="D1377" t="str">
            <v>CITY OR VILLAGE</v>
          </cell>
        </row>
        <row r="1378">
          <cell r="B1378">
            <v>92</v>
          </cell>
          <cell r="C1378" t="str">
            <v>WHEELER</v>
          </cell>
          <cell r="D1378" t="str">
            <v>CITY OR VILLAGE</v>
          </cell>
        </row>
        <row r="1379">
          <cell r="B1379">
            <v>92</v>
          </cell>
          <cell r="C1379" t="str">
            <v>WHEELER</v>
          </cell>
          <cell r="D1379" t="str">
            <v>CITY OR VILLAGE</v>
          </cell>
        </row>
        <row r="1380">
          <cell r="B1380">
            <v>92</v>
          </cell>
          <cell r="C1380" t="str">
            <v>WHEELER</v>
          </cell>
          <cell r="D1380" t="str">
            <v>CITY OR VILLAGE</v>
          </cell>
        </row>
        <row r="1381">
          <cell r="B1381">
            <v>92</v>
          </cell>
          <cell r="C1381" t="str">
            <v>WHEELER</v>
          </cell>
          <cell r="D1381" t="str">
            <v>CITY OR VILLAGE</v>
          </cell>
        </row>
        <row r="1382">
          <cell r="B1382">
            <v>92</v>
          </cell>
          <cell r="C1382" t="str">
            <v>WHEELER</v>
          </cell>
          <cell r="D1382" t="str">
            <v>CITY OR VILLAGE</v>
          </cell>
        </row>
        <row r="1383">
          <cell r="B1383">
            <v>93</v>
          </cell>
          <cell r="C1383" t="str">
            <v>YORK</v>
          </cell>
          <cell r="D1383" t="str">
            <v>CITY OR VILLAGE</v>
          </cell>
          <cell r="E1383">
            <v>234</v>
          </cell>
          <cell r="F1383" t="str">
            <v>BENEDICT</v>
          </cell>
          <cell r="G1383">
            <v>652522</v>
          </cell>
          <cell r="H1383">
            <v>123736</v>
          </cell>
          <cell r="I1383">
            <v>142886</v>
          </cell>
          <cell r="J1383">
            <v>5751653</v>
          </cell>
          <cell r="K1383">
            <v>2017077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8687874</v>
          </cell>
        </row>
        <row r="1384">
          <cell r="B1384">
            <v>93</v>
          </cell>
          <cell r="C1384" t="str">
            <v>YORK</v>
          </cell>
          <cell r="D1384" t="str">
            <v>CITY OR VILLAGE</v>
          </cell>
          <cell r="E1384">
            <v>273</v>
          </cell>
          <cell r="F1384" t="str">
            <v>BRADSHAW</v>
          </cell>
          <cell r="G1384">
            <v>568982</v>
          </cell>
          <cell r="H1384">
            <v>438190</v>
          </cell>
          <cell r="I1384">
            <v>1316051</v>
          </cell>
          <cell r="J1384">
            <v>7660173</v>
          </cell>
          <cell r="K1384">
            <v>3791058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13774454</v>
          </cell>
        </row>
        <row r="1385">
          <cell r="B1385">
            <v>93</v>
          </cell>
          <cell r="C1385" t="str">
            <v>YORK</v>
          </cell>
          <cell r="D1385" t="str">
            <v>CITY OR VILLAGE</v>
          </cell>
          <cell r="E1385">
            <v>223</v>
          </cell>
          <cell r="F1385" t="str">
            <v>GRESHAM</v>
          </cell>
          <cell r="G1385">
            <v>81038</v>
          </cell>
          <cell r="H1385">
            <v>130671</v>
          </cell>
          <cell r="I1385">
            <v>36226</v>
          </cell>
          <cell r="J1385">
            <v>4064130</v>
          </cell>
          <cell r="K1385">
            <v>2228250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6540315</v>
          </cell>
        </row>
        <row r="1386">
          <cell r="B1386">
            <v>93</v>
          </cell>
          <cell r="C1386" t="str">
            <v>YORK</v>
          </cell>
          <cell r="D1386" t="str">
            <v>CITY OR VILLAGE</v>
          </cell>
          <cell r="E1386">
            <v>991</v>
          </cell>
          <cell r="F1386" t="str">
            <v>HENDERSON</v>
          </cell>
          <cell r="G1386">
            <v>1824145</v>
          </cell>
          <cell r="H1386">
            <v>185511</v>
          </cell>
          <cell r="I1386">
            <v>19966</v>
          </cell>
          <cell r="J1386">
            <v>46375853</v>
          </cell>
          <cell r="K1386">
            <v>6651902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55057377</v>
          </cell>
        </row>
        <row r="1387">
          <cell r="B1387">
            <v>93</v>
          </cell>
          <cell r="C1387" t="str">
            <v>YORK</v>
          </cell>
          <cell r="D1387" t="str">
            <v>CITY OR VILLAGE</v>
          </cell>
          <cell r="E1387">
            <v>30</v>
          </cell>
          <cell r="F1387" t="str">
            <v>LUSHTON</v>
          </cell>
          <cell r="G1387">
            <v>14040</v>
          </cell>
          <cell r="H1387">
            <v>4229</v>
          </cell>
          <cell r="I1387">
            <v>238</v>
          </cell>
          <cell r="J1387">
            <v>972555</v>
          </cell>
          <cell r="K1387">
            <v>1316641</v>
          </cell>
          <cell r="L1387">
            <v>0</v>
          </cell>
          <cell r="M1387">
            <v>0</v>
          </cell>
          <cell r="N1387">
            <v>444700</v>
          </cell>
          <cell r="O1387">
            <v>0</v>
          </cell>
          <cell r="P1387">
            <v>0</v>
          </cell>
          <cell r="Q1387">
            <v>0</v>
          </cell>
          <cell r="R1387">
            <v>2752403</v>
          </cell>
        </row>
        <row r="1388">
          <cell r="B1388">
            <v>93</v>
          </cell>
          <cell r="C1388" t="str">
            <v>YORK</v>
          </cell>
          <cell r="D1388" t="str">
            <v>CITY OR VILLAGE</v>
          </cell>
          <cell r="E1388">
            <v>409</v>
          </cell>
          <cell r="F1388" t="str">
            <v>MCCOOL JUNCTION</v>
          </cell>
          <cell r="G1388">
            <v>395221</v>
          </cell>
          <cell r="H1388">
            <v>51887</v>
          </cell>
          <cell r="I1388">
            <v>2924</v>
          </cell>
          <cell r="J1388">
            <v>15665009</v>
          </cell>
          <cell r="K1388">
            <v>4422149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20537190</v>
          </cell>
        </row>
        <row r="1389">
          <cell r="B1389">
            <v>93</v>
          </cell>
          <cell r="C1389" t="str">
            <v>YORK</v>
          </cell>
          <cell r="D1389" t="str">
            <v>CITY OR VILLAGE</v>
          </cell>
          <cell r="E1389">
            <v>62</v>
          </cell>
          <cell r="F1389" t="str">
            <v>THAYER</v>
          </cell>
          <cell r="G1389">
            <v>407980</v>
          </cell>
          <cell r="H1389">
            <v>5673</v>
          </cell>
          <cell r="I1389">
            <v>320</v>
          </cell>
          <cell r="J1389">
            <v>1221569</v>
          </cell>
          <cell r="K1389">
            <v>463539</v>
          </cell>
          <cell r="L1389">
            <v>0</v>
          </cell>
          <cell r="M1389">
            <v>0</v>
          </cell>
          <cell r="N1389">
            <v>388432</v>
          </cell>
          <cell r="O1389">
            <v>0</v>
          </cell>
          <cell r="P1389">
            <v>6525</v>
          </cell>
          <cell r="Q1389">
            <v>0</v>
          </cell>
          <cell r="R1389">
            <v>2494038</v>
          </cell>
        </row>
        <row r="1390">
          <cell r="B1390">
            <v>93</v>
          </cell>
          <cell r="C1390" t="str">
            <v>YORK</v>
          </cell>
          <cell r="D1390" t="str">
            <v>CITY OR VILLAGE</v>
          </cell>
          <cell r="E1390">
            <v>236</v>
          </cell>
          <cell r="F1390" t="str">
            <v>WACO</v>
          </cell>
          <cell r="G1390">
            <v>121696</v>
          </cell>
          <cell r="H1390">
            <v>333440</v>
          </cell>
          <cell r="I1390">
            <v>885327</v>
          </cell>
          <cell r="J1390">
            <v>10365050</v>
          </cell>
          <cell r="K1390">
            <v>1964531</v>
          </cell>
          <cell r="L1390">
            <v>635884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14305928</v>
          </cell>
        </row>
        <row r="1391">
          <cell r="B1391">
            <v>93</v>
          </cell>
          <cell r="C1391" t="str">
            <v>YORK</v>
          </cell>
          <cell r="D1391" t="str">
            <v>CITY OR VILLAGE</v>
          </cell>
          <cell r="E1391">
            <v>7768</v>
          </cell>
          <cell r="F1391" t="str">
            <v>YORK</v>
          </cell>
          <cell r="G1391">
            <v>42525651</v>
          </cell>
          <cell r="H1391">
            <v>4056128</v>
          </cell>
          <cell r="I1391">
            <v>4724129</v>
          </cell>
          <cell r="J1391">
            <v>317037146</v>
          </cell>
          <cell r="K1391">
            <v>172060198</v>
          </cell>
          <cell r="L1391">
            <v>13016483</v>
          </cell>
          <cell r="M1391">
            <v>0</v>
          </cell>
          <cell r="N1391">
            <v>45116</v>
          </cell>
          <cell r="O1391">
            <v>0</v>
          </cell>
          <cell r="P1391">
            <v>0</v>
          </cell>
          <cell r="Q1391">
            <v>0</v>
          </cell>
          <cell r="R1391">
            <v>553464851</v>
          </cell>
        </row>
        <row r="1392">
          <cell r="B1392">
            <v>93</v>
          </cell>
          <cell r="C1392" t="str">
            <v>YORK</v>
          </cell>
          <cell r="D1392" t="str">
            <v>CITY OR VILLAGE</v>
          </cell>
        </row>
        <row r="1393">
          <cell r="B1393">
            <v>93</v>
          </cell>
          <cell r="C1393" t="str">
            <v>YORK</v>
          </cell>
          <cell r="D1393" t="str">
            <v>CITY OR VILLAGE</v>
          </cell>
        </row>
        <row r="1394">
          <cell r="B1394">
            <v>93</v>
          </cell>
          <cell r="C1394" t="str">
            <v>YORK</v>
          </cell>
          <cell r="D1394" t="str">
            <v>CITY OR VILLAGE</v>
          </cell>
        </row>
        <row r="1395">
          <cell r="B1395">
            <v>93</v>
          </cell>
          <cell r="C1395" t="str">
            <v>YORK</v>
          </cell>
          <cell r="D1395" t="str">
            <v>CITY OR VILLAGE</v>
          </cell>
        </row>
        <row r="1396">
          <cell r="B1396">
            <v>93</v>
          </cell>
          <cell r="C1396" t="str">
            <v>YORK</v>
          </cell>
          <cell r="D1396" t="str">
            <v>CITY OR VILLAGE</v>
          </cell>
        </row>
        <row r="1397">
          <cell r="B1397">
            <v>93</v>
          </cell>
          <cell r="C1397" t="str">
            <v>YORK</v>
          </cell>
          <cell r="D1397" t="str">
            <v>CITY OR VILLAGE</v>
          </cell>
        </row>
        <row r="1398">
          <cell r="B1398">
            <v>94</v>
          </cell>
          <cell r="C1398" t="str">
            <v>StateTotals</v>
          </cell>
          <cell r="D1398" t="str">
            <v>Total All Cities</v>
          </cell>
          <cell r="G1398">
            <v>4385386562</v>
          </cell>
          <cell r="H1398">
            <v>1086239323</v>
          </cell>
          <cell r="I1398">
            <v>1137509150</v>
          </cell>
          <cell r="J1398">
            <v>63608125438</v>
          </cell>
          <cell r="K1398">
            <v>25746193202</v>
          </cell>
          <cell r="L1398">
            <v>3555183426</v>
          </cell>
          <cell r="M1398">
            <v>1562431</v>
          </cell>
          <cell r="N1398">
            <v>62573572</v>
          </cell>
          <cell r="O1398">
            <v>5350888</v>
          </cell>
          <cell r="P1398">
            <v>5394427</v>
          </cell>
          <cell r="Q1398">
            <v>52258</v>
          </cell>
          <cell r="R1398">
            <v>99593570677</v>
          </cell>
        </row>
      </sheetData>
      <sheetData sheetId="34">
        <row r="3">
          <cell r="A3">
            <v>1</v>
          </cell>
          <cell r="B3" t="str">
            <v>ADAMS</v>
          </cell>
          <cell r="C3">
            <v>254278243</v>
          </cell>
          <cell r="D3">
            <v>48561681</v>
          </cell>
          <cell r="E3">
            <v>105269235</v>
          </cell>
          <cell r="F3">
            <v>1215599865</v>
          </cell>
          <cell r="G3">
            <v>416834232</v>
          </cell>
          <cell r="H3">
            <v>75120840</v>
          </cell>
          <cell r="I3">
            <v>290175</v>
          </cell>
          <cell r="J3">
            <v>1575362795</v>
          </cell>
          <cell r="K3">
            <v>67982370</v>
          </cell>
          <cell r="L3">
            <v>40845552</v>
          </cell>
          <cell r="M3">
            <v>0</v>
          </cell>
          <cell r="N3">
            <v>3800144988</v>
          </cell>
          <cell r="O3">
            <v>31364</v>
          </cell>
        </row>
        <row r="4">
          <cell r="A4">
            <v>2</v>
          </cell>
          <cell r="B4" t="str">
            <v>ANTELOPE</v>
          </cell>
          <cell r="C4">
            <v>133685562</v>
          </cell>
          <cell r="D4">
            <v>7367238</v>
          </cell>
          <cell r="E4">
            <v>9878985</v>
          </cell>
          <cell r="F4">
            <v>162732740</v>
          </cell>
          <cell r="G4">
            <v>151635775</v>
          </cell>
          <cell r="H4">
            <v>653595</v>
          </cell>
          <cell r="I4">
            <v>6520340</v>
          </cell>
          <cell r="J4">
            <v>1824818390</v>
          </cell>
          <cell r="K4">
            <v>85614965</v>
          </cell>
          <cell r="L4">
            <v>77138005</v>
          </cell>
          <cell r="M4">
            <v>0</v>
          </cell>
          <cell r="N4">
            <v>2460045595</v>
          </cell>
          <cell r="O4">
            <v>6685</v>
          </cell>
        </row>
        <row r="5">
          <cell r="A5">
            <v>3</v>
          </cell>
          <cell r="B5" t="str">
            <v>ARTHUR</v>
          </cell>
          <cell r="C5">
            <v>6094561</v>
          </cell>
          <cell r="D5">
            <v>1071556</v>
          </cell>
          <cell r="E5">
            <v>214780</v>
          </cell>
          <cell r="F5">
            <v>5256811</v>
          </cell>
          <cell r="G5">
            <v>5043194</v>
          </cell>
          <cell r="H5">
            <v>0</v>
          </cell>
          <cell r="I5">
            <v>0</v>
          </cell>
          <cell r="J5">
            <v>202165052</v>
          </cell>
          <cell r="K5">
            <v>7034615</v>
          </cell>
          <cell r="L5">
            <v>2836379</v>
          </cell>
          <cell r="M5">
            <v>0</v>
          </cell>
          <cell r="N5">
            <v>229716948</v>
          </cell>
          <cell r="O5">
            <v>460</v>
          </cell>
        </row>
        <row r="6">
          <cell r="A6">
            <v>4</v>
          </cell>
          <cell r="B6" t="str">
            <v>BANNER</v>
          </cell>
          <cell r="C6">
            <v>10011493</v>
          </cell>
          <cell r="D6">
            <v>5983782</v>
          </cell>
          <cell r="E6">
            <v>892456</v>
          </cell>
          <cell r="F6">
            <v>5497229</v>
          </cell>
          <cell r="G6">
            <v>176364</v>
          </cell>
          <cell r="H6">
            <v>0</v>
          </cell>
          <cell r="I6">
            <v>0</v>
          </cell>
          <cell r="J6">
            <v>223514529</v>
          </cell>
          <cell r="K6">
            <v>19343680</v>
          </cell>
          <cell r="L6">
            <v>6521604</v>
          </cell>
          <cell r="M6">
            <v>8984410</v>
          </cell>
          <cell r="N6">
            <v>280925547</v>
          </cell>
          <cell r="O6">
            <v>690</v>
          </cell>
        </row>
        <row r="7">
          <cell r="A7">
            <v>5</v>
          </cell>
          <cell r="B7" t="str">
            <v>BLAINE</v>
          </cell>
          <cell r="C7">
            <v>7832518</v>
          </cell>
          <cell r="D7">
            <v>6349503</v>
          </cell>
          <cell r="E7">
            <v>23640746</v>
          </cell>
          <cell r="F7">
            <v>4858067</v>
          </cell>
          <cell r="G7">
            <v>571701</v>
          </cell>
          <cell r="H7">
            <v>0</v>
          </cell>
          <cell r="I7">
            <v>0</v>
          </cell>
          <cell r="J7">
            <v>269430660</v>
          </cell>
          <cell r="K7">
            <v>8623409</v>
          </cell>
          <cell r="L7">
            <v>9679767</v>
          </cell>
          <cell r="M7">
            <v>0</v>
          </cell>
          <cell r="N7">
            <v>330986371</v>
          </cell>
          <cell r="O7">
            <v>478</v>
          </cell>
        </row>
        <row r="8">
          <cell r="A8">
            <v>6</v>
          </cell>
          <cell r="B8" t="str">
            <v>BOONE</v>
          </cell>
          <cell r="C8">
            <v>94497169</v>
          </cell>
          <cell r="D8">
            <v>9924097</v>
          </cell>
          <cell r="E8">
            <v>22425183</v>
          </cell>
          <cell r="F8">
            <v>201829935</v>
          </cell>
          <cell r="G8">
            <v>74367870</v>
          </cell>
          <cell r="H8">
            <v>40557660</v>
          </cell>
          <cell r="I8">
            <v>0</v>
          </cell>
          <cell r="J8">
            <v>1791446935</v>
          </cell>
          <cell r="K8">
            <v>64515155</v>
          </cell>
          <cell r="L8">
            <v>95317440</v>
          </cell>
          <cell r="M8">
            <v>0</v>
          </cell>
          <cell r="N8">
            <v>2394881444</v>
          </cell>
          <cell r="O8">
            <v>5505</v>
          </cell>
        </row>
        <row r="9">
          <cell r="A9">
            <v>7</v>
          </cell>
          <cell r="B9" t="str">
            <v>BOX BUTTE</v>
          </cell>
          <cell r="C9">
            <v>65758288</v>
          </cell>
          <cell r="D9">
            <v>41317754</v>
          </cell>
          <cell r="E9">
            <v>154219845</v>
          </cell>
          <cell r="F9">
            <v>385912858</v>
          </cell>
          <cell r="G9">
            <v>126912247</v>
          </cell>
          <cell r="H9">
            <v>12049106</v>
          </cell>
          <cell r="I9">
            <v>371465</v>
          </cell>
          <cell r="J9">
            <v>627324620</v>
          </cell>
          <cell r="K9">
            <v>44540815</v>
          </cell>
          <cell r="L9">
            <v>21775706</v>
          </cell>
          <cell r="M9">
            <v>0</v>
          </cell>
          <cell r="N9">
            <v>1480182704</v>
          </cell>
          <cell r="O9">
            <v>11308</v>
          </cell>
        </row>
        <row r="10">
          <cell r="A10">
            <v>8</v>
          </cell>
          <cell r="B10" t="str">
            <v>BOYD</v>
          </cell>
          <cell r="C10">
            <v>28284369</v>
          </cell>
          <cell r="D10">
            <v>623729</v>
          </cell>
          <cell r="E10">
            <v>284374</v>
          </cell>
          <cell r="F10">
            <v>23922095</v>
          </cell>
          <cell r="G10">
            <v>8005745</v>
          </cell>
          <cell r="H10">
            <v>0</v>
          </cell>
          <cell r="I10">
            <v>6299375</v>
          </cell>
          <cell r="J10">
            <v>491451160</v>
          </cell>
          <cell r="K10">
            <v>17572865</v>
          </cell>
          <cell r="L10">
            <v>13244145</v>
          </cell>
          <cell r="M10">
            <v>0</v>
          </cell>
          <cell r="N10">
            <v>589687857</v>
          </cell>
          <cell r="O10">
            <v>2099</v>
          </cell>
        </row>
        <row r="11">
          <cell r="A11">
            <v>9</v>
          </cell>
          <cell r="B11" t="str">
            <v>BROWN</v>
          </cell>
          <cell r="C11">
            <v>45401541</v>
          </cell>
          <cell r="D11">
            <v>2200392</v>
          </cell>
          <cell r="E11">
            <v>856600</v>
          </cell>
          <cell r="F11">
            <v>74300480</v>
          </cell>
          <cell r="G11">
            <v>40980164</v>
          </cell>
          <cell r="H11">
            <v>309105</v>
          </cell>
          <cell r="I11">
            <v>3533216</v>
          </cell>
          <cell r="J11">
            <v>608988254</v>
          </cell>
          <cell r="K11">
            <v>34474892</v>
          </cell>
          <cell r="L11">
            <v>20901064</v>
          </cell>
          <cell r="M11">
            <v>0</v>
          </cell>
          <cell r="N11">
            <v>831945708</v>
          </cell>
          <cell r="O11">
            <v>3145</v>
          </cell>
        </row>
        <row r="12">
          <cell r="A12">
            <v>10</v>
          </cell>
          <cell r="B12" t="str">
            <v>BUFFALO</v>
          </cell>
          <cell r="C12">
            <v>357601521</v>
          </cell>
          <cell r="D12">
            <v>70566477</v>
          </cell>
          <cell r="E12">
            <v>189323977</v>
          </cell>
          <cell r="F12">
            <v>2543999915</v>
          </cell>
          <cell r="G12">
            <v>974826080</v>
          </cell>
          <cell r="H12">
            <v>87316520</v>
          </cell>
          <cell r="I12">
            <v>3247365</v>
          </cell>
          <cell r="J12">
            <v>1915969470</v>
          </cell>
          <cell r="K12">
            <v>156045495</v>
          </cell>
          <cell r="L12">
            <v>42677630</v>
          </cell>
          <cell r="M12">
            <v>41955</v>
          </cell>
          <cell r="N12">
            <v>6341616405</v>
          </cell>
          <cell r="O12">
            <v>46102</v>
          </cell>
        </row>
        <row r="13">
          <cell r="A13">
            <v>11</v>
          </cell>
          <cell r="B13" t="str">
            <v>BURT</v>
          </cell>
          <cell r="C13">
            <v>56658458</v>
          </cell>
          <cell r="D13">
            <v>10178359</v>
          </cell>
          <cell r="E13">
            <v>14952199</v>
          </cell>
          <cell r="F13">
            <v>219957094</v>
          </cell>
          <cell r="G13">
            <v>35340254</v>
          </cell>
          <cell r="H13">
            <v>20503305</v>
          </cell>
          <cell r="I13">
            <v>2178881</v>
          </cell>
          <cell r="J13">
            <v>1469917480</v>
          </cell>
          <cell r="K13">
            <v>53449394</v>
          </cell>
          <cell r="L13">
            <v>62432715</v>
          </cell>
          <cell r="M13">
            <v>0</v>
          </cell>
          <cell r="N13">
            <v>1945568139</v>
          </cell>
          <cell r="O13">
            <v>6858</v>
          </cell>
        </row>
        <row r="14">
          <cell r="A14">
            <v>12</v>
          </cell>
          <cell r="B14" t="str">
            <v>BUTLER</v>
          </cell>
          <cell r="C14">
            <v>81931264</v>
          </cell>
          <cell r="D14">
            <v>62818613</v>
          </cell>
          <cell r="E14">
            <v>30117725</v>
          </cell>
          <cell r="F14">
            <v>263226515</v>
          </cell>
          <cell r="G14">
            <v>77989350</v>
          </cell>
          <cell r="H14">
            <v>22371880</v>
          </cell>
          <cell r="I14">
            <v>17076110</v>
          </cell>
          <cell r="J14">
            <v>1753556950</v>
          </cell>
          <cell r="K14">
            <v>77728685</v>
          </cell>
          <cell r="L14">
            <v>61173950</v>
          </cell>
          <cell r="M14">
            <v>0</v>
          </cell>
          <cell r="N14">
            <v>2447991042</v>
          </cell>
          <cell r="O14">
            <v>8395</v>
          </cell>
        </row>
        <row r="15">
          <cell r="A15">
            <v>13</v>
          </cell>
          <cell r="B15" t="str">
            <v>CASS</v>
          </cell>
          <cell r="C15">
            <v>122205384</v>
          </cell>
          <cell r="D15">
            <v>42870350</v>
          </cell>
          <cell r="E15">
            <v>72689685</v>
          </cell>
          <cell r="F15">
            <v>1677252005</v>
          </cell>
          <cell r="G15">
            <v>152421178</v>
          </cell>
          <cell r="H15">
            <v>50038531</v>
          </cell>
          <cell r="I15">
            <v>21240779</v>
          </cell>
          <cell r="J15">
            <v>1251438414</v>
          </cell>
          <cell r="K15">
            <v>139378178</v>
          </cell>
          <cell r="L15">
            <v>49978764</v>
          </cell>
          <cell r="M15">
            <v>660236</v>
          </cell>
          <cell r="N15">
            <v>3580173504</v>
          </cell>
          <cell r="O15">
            <v>25241</v>
          </cell>
        </row>
        <row r="16">
          <cell r="A16">
            <v>14</v>
          </cell>
          <cell r="B16" t="str">
            <v>CEDAR</v>
          </cell>
          <cell r="C16">
            <v>98382126</v>
          </cell>
          <cell r="D16">
            <v>76587683</v>
          </cell>
          <cell r="E16">
            <v>11062610</v>
          </cell>
          <cell r="F16">
            <v>249325150</v>
          </cell>
          <cell r="G16">
            <v>53745362</v>
          </cell>
          <cell r="H16">
            <v>4140150</v>
          </cell>
          <cell r="I16">
            <v>18429190</v>
          </cell>
          <cell r="J16">
            <v>1931796345</v>
          </cell>
          <cell r="K16">
            <v>100152750</v>
          </cell>
          <cell r="L16">
            <v>75038440</v>
          </cell>
          <cell r="M16">
            <v>0</v>
          </cell>
          <cell r="N16">
            <v>2618659806</v>
          </cell>
          <cell r="O16">
            <v>8852</v>
          </cell>
        </row>
        <row r="17">
          <cell r="A17">
            <v>15</v>
          </cell>
          <cell r="B17" t="str">
            <v>CHASE</v>
          </cell>
          <cell r="C17">
            <v>78321363</v>
          </cell>
          <cell r="D17">
            <v>8564466</v>
          </cell>
          <cell r="E17">
            <v>7268469</v>
          </cell>
          <cell r="F17">
            <v>166634434</v>
          </cell>
          <cell r="G17">
            <v>79613194</v>
          </cell>
          <cell r="H17">
            <v>0</v>
          </cell>
          <cell r="I17">
            <v>1159927</v>
          </cell>
          <cell r="J17">
            <v>1053147662</v>
          </cell>
          <cell r="K17">
            <v>38823832</v>
          </cell>
          <cell r="L17">
            <v>37068391</v>
          </cell>
          <cell r="M17">
            <v>3614557</v>
          </cell>
          <cell r="N17">
            <v>1474216295</v>
          </cell>
          <cell r="O17">
            <v>3966</v>
          </cell>
        </row>
        <row r="18">
          <cell r="A18">
            <v>16</v>
          </cell>
          <cell r="B18" t="str">
            <v>CHERRY</v>
          </cell>
          <cell r="C18">
            <v>73372510</v>
          </cell>
          <cell r="D18">
            <v>8129133</v>
          </cell>
          <cell r="E18">
            <v>1878621</v>
          </cell>
          <cell r="F18">
            <v>182828906</v>
          </cell>
          <cell r="G18">
            <v>74247195</v>
          </cell>
          <cell r="H18">
            <v>0</v>
          </cell>
          <cell r="I18">
            <v>0</v>
          </cell>
          <cell r="J18">
            <v>1691346572</v>
          </cell>
          <cell r="K18">
            <v>65405692</v>
          </cell>
          <cell r="L18">
            <v>34374063</v>
          </cell>
          <cell r="M18">
            <v>6405</v>
          </cell>
          <cell r="N18">
            <v>2131589097</v>
          </cell>
          <cell r="O18">
            <v>5713</v>
          </cell>
        </row>
        <row r="19">
          <cell r="A19">
            <v>17</v>
          </cell>
          <cell r="B19" t="str">
            <v>CHEYENNE</v>
          </cell>
          <cell r="C19">
            <v>82656566</v>
          </cell>
          <cell r="D19">
            <v>57485990</v>
          </cell>
          <cell r="E19">
            <v>140554194</v>
          </cell>
          <cell r="F19">
            <v>379491863</v>
          </cell>
          <cell r="G19">
            <v>171677155</v>
          </cell>
          <cell r="H19">
            <v>17264260</v>
          </cell>
          <cell r="I19">
            <v>0</v>
          </cell>
          <cell r="J19">
            <v>556047808</v>
          </cell>
          <cell r="K19">
            <v>43035950</v>
          </cell>
          <cell r="L19">
            <v>18146188</v>
          </cell>
          <cell r="M19">
            <v>8776735</v>
          </cell>
          <cell r="N19">
            <v>1475136709</v>
          </cell>
          <cell r="O19">
            <v>9998</v>
          </cell>
        </row>
        <row r="20">
          <cell r="A20">
            <v>18</v>
          </cell>
          <cell r="B20" t="str">
            <v>CLAY</v>
          </cell>
          <cell r="C20">
            <v>83825511</v>
          </cell>
          <cell r="D20">
            <v>29793909</v>
          </cell>
          <cell r="E20">
            <v>82668459</v>
          </cell>
          <cell r="F20">
            <v>214585820</v>
          </cell>
          <cell r="G20">
            <v>69616180</v>
          </cell>
          <cell r="H20">
            <v>19599445</v>
          </cell>
          <cell r="I20">
            <v>227210</v>
          </cell>
          <cell r="J20">
            <v>1576679720</v>
          </cell>
          <cell r="K20">
            <v>31853445</v>
          </cell>
          <cell r="L20">
            <v>44251670</v>
          </cell>
          <cell r="M20">
            <v>0</v>
          </cell>
          <cell r="N20">
            <v>2153101369</v>
          </cell>
          <cell r="O20">
            <v>6542</v>
          </cell>
        </row>
        <row r="21">
          <cell r="A21">
            <v>19</v>
          </cell>
          <cell r="B21" t="str">
            <v>COLFAX</v>
          </cell>
          <cell r="C21">
            <v>85912105</v>
          </cell>
          <cell r="D21">
            <v>40237632</v>
          </cell>
          <cell r="E21">
            <v>46198165</v>
          </cell>
          <cell r="F21">
            <v>259619160</v>
          </cell>
          <cell r="G21">
            <v>68743501</v>
          </cell>
          <cell r="H21">
            <v>25980335</v>
          </cell>
          <cell r="I21">
            <v>7561855</v>
          </cell>
          <cell r="J21">
            <v>1221238525</v>
          </cell>
          <cell r="K21">
            <v>73284290</v>
          </cell>
          <cell r="L21">
            <v>62473740</v>
          </cell>
          <cell r="M21">
            <v>0</v>
          </cell>
          <cell r="N21">
            <v>1891249308</v>
          </cell>
          <cell r="O21">
            <v>10515</v>
          </cell>
        </row>
        <row r="22">
          <cell r="A22">
            <v>20</v>
          </cell>
          <cell r="B22" t="str">
            <v>CUMING</v>
          </cell>
          <cell r="C22">
            <v>103144894</v>
          </cell>
          <cell r="D22">
            <v>6535669</v>
          </cell>
          <cell r="E22">
            <v>1594528</v>
          </cell>
          <cell r="F22">
            <v>302357190</v>
          </cell>
          <cell r="G22">
            <v>81316395</v>
          </cell>
          <cell r="H22">
            <v>14709580</v>
          </cell>
          <cell r="I22">
            <v>7454110</v>
          </cell>
          <cell r="J22">
            <v>1987781605</v>
          </cell>
          <cell r="K22">
            <v>76494970</v>
          </cell>
          <cell r="L22">
            <v>100049241</v>
          </cell>
          <cell r="M22">
            <v>0</v>
          </cell>
          <cell r="N22">
            <v>2681438182</v>
          </cell>
          <cell r="O22">
            <v>9139</v>
          </cell>
        </row>
        <row r="23">
          <cell r="A23">
            <v>21</v>
          </cell>
          <cell r="B23" t="str">
            <v>CUSTER</v>
          </cell>
          <cell r="C23">
            <v>131961940</v>
          </cell>
          <cell r="D23">
            <v>31795667</v>
          </cell>
          <cell r="E23">
            <v>96032570</v>
          </cell>
          <cell r="F23">
            <v>321478274</v>
          </cell>
          <cell r="G23">
            <v>149837167</v>
          </cell>
          <cell r="H23">
            <v>8718575</v>
          </cell>
          <cell r="I23">
            <v>0</v>
          </cell>
          <cell r="J23">
            <v>2745049144</v>
          </cell>
          <cell r="K23">
            <v>134763307</v>
          </cell>
          <cell r="L23">
            <v>131903987</v>
          </cell>
          <cell r="M23">
            <v>0</v>
          </cell>
          <cell r="N23">
            <v>3751540631</v>
          </cell>
          <cell r="O23">
            <v>10939</v>
          </cell>
        </row>
        <row r="24">
          <cell r="A24">
            <v>22</v>
          </cell>
          <cell r="B24" t="str">
            <v>DAKOTA</v>
          </cell>
          <cell r="C24">
            <v>69834467</v>
          </cell>
          <cell r="D24">
            <v>27328066</v>
          </cell>
          <cell r="E24">
            <v>27783559</v>
          </cell>
          <cell r="F24">
            <v>687202300</v>
          </cell>
          <cell r="G24">
            <v>252888435</v>
          </cell>
          <cell r="H24">
            <v>98316205</v>
          </cell>
          <cell r="I24">
            <v>0</v>
          </cell>
          <cell r="J24">
            <v>601414935</v>
          </cell>
          <cell r="K24">
            <v>27448390</v>
          </cell>
          <cell r="L24">
            <v>10967355</v>
          </cell>
          <cell r="M24">
            <v>0</v>
          </cell>
          <cell r="N24">
            <v>1803183712</v>
          </cell>
          <cell r="O24">
            <v>21006</v>
          </cell>
        </row>
        <row r="25">
          <cell r="A25">
            <v>23</v>
          </cell>
          <cell r="B25" t="str">
            <v>DAWES</v>
          </cell>
          <cell r="C25">
            <v>28324118</v>
          </cell>
          <cell r="D25">
            <v>22661096</v>
          </cell>
          <cell r="E25">
            <v>64702026</v>
          </cell>
          <cell r="F25">
            <v>267819700</v>
          </cell>
          <cell r="G25">
            <v>78851557</v>
          </cell>
          <cell r="H25">
            <v>181145</v>
          </cell>
          <cell r="I25">
            <v>30740</v>
          </cell>
          <cell r="J25">
            <v>373497360</v>
          </cell>
          <cell r="K25">
            <v>59575005</v>
          </cell>
          <cell r="L25">
            <v>17594110</v>
          </cell>
          <cell r="M25">
            <v>5459283</v>
          </cell>
          <cell r="N25">
            <v>918696140</v>
          </cell>
          <cell r="O25">
            <v>9182</v>
          </cell>
        </row>
        <row r="26">
          <cell r="A26">
            <v>24</v>
          </cell>
          <cell r="B26" t="str">
            <v>DAWSON</v>
          </cell>
          <cell r="C26">
            <v>168019026</v>
          </cell>
          <cell r="D26">
            <v>65885890</v>
          </cell>
          <cell r="E26">
            <v>167904862</v>
          </cell>
          <cell r="F26">
            <v>714439007</v>
          </cell>
          <cell r="G26">
            <v>213802764</v>
          </cell>
          <cell r="H26">
            <v>50940747</v>
          </cell>
          <cell r="I26">
            <v>116716563</v>
          </cell>
          <cell r="J26">
            <v>1714996890</v>
          </cell>
          <cell r="K26">
            <v>86869320</v>
          </cell>
          <cell r="L26">
            <v>68689935</v>
          </cell>
          <cell r="M26">
            <v>4257</v>
          </cell>
          <cell r="N26">
            <v>3368269261</v>
          </cell>
          <cell r="O26">
            <v>24326</v>
          </cell>
        </row>
        <row r="27">
          <cell r="A27">
            <v>25</v>
          </cell>
          <cell r="B27" t="str">
            <v>DEUEL</v>
          </cell>
          <cell r="C27">
            <v>14930856</v>
          </cell>
          <cell r="D27">
            <v>19099864</v>
          </cell>
          <cell r="E27">
            <v>62177699</v>
          </cell>
          <cell r="F27">
            <v>45069611</v>
          </cell>
          <cell r="G27">
            <v>25139200</v>
          </cell>
          <cell r="H27">
            <v>0</v>
          </cell>
          <cell r="I27">
            <v>0</v>
          </cell>
          <cell r="J27">
            <v>240552735</v>
          </cell>
          <cell r="K27">
            <v>12957545</v>
          </cell>
          <cell r="L27">
            <v>9794595</v>
          </cell>
          <cell r="M27">
            <v>136200</v>
          </cell>
          <cell r="N27">
            <v>429858305</v>
          </cell>
          <cell r="O27">
            <v>1941</v>
          </cell>
        </row>
        <row r="28">
          <cell r="A28">
            <v>26</v>
          </cell>
          <cell r="B28" t="str">
            <v>DIXON</v>
          </cell>
          <cell r="C28">
            <v>60536164</v>
          </cell>
          <cell r="D28">
            <v>4086320</v>
          </cell>
          <cell r="E28">
            <v>7933717</v>
          </cell>
          <cell r="F28">
            <v>141325810</v>
          </cell>
          <cell r="G28">
            <v>17600895</v>
          </cell>
          <cell r="H28">
            <v>29375600</v>
          </cell>
          <cell r="I28">
            <v>1258825</v>
          </cell>
          <cell r="J28">
            <v>1058662205</v>
          </cell>
          <cell r="K28">
            <v>48396165</v>
          </cell>
          <cell r="L28">
            <v>32987315</v>
          </cell>
          <cell r="M28">
            <v>0</v>
          </cell>
          <cell r="N28">
            <v>1402163016</v>
          </cell>
          <cell r="O28">
            <v>6000</v>
          </cell>
        </row>
        <row r="29">
          <cell r="A29">
            <v>27</v>
          </cell>
          <cell r="B29" t="str">
            <v>DODGE</v>
          </cell>
          <cell r="C29">
            <v>178250378</v>
          </cell>
          <cell r="D29">
            <v>41856362</v>
          </cell>
          <cell r="E29">
            <v>103085184</v>
          </cell>
          <cell r="F29">
            <v>1596950204</v>
          </cell>
          <cell r="G29">
            <v>361521564</v>
          </cell>
          <cell r="H29">
            <v>153143341</v>
          </cell>
          <cell r="I29">
            <v>4688450</v>
          </cell>
          <cell r="J29">
            <v>1636928981</v>
          </cell>
          <cell r="K29">
            <v>75852795</v>
          </cell>
          <cell r="L29">
            <v>47277172</v>
          </cell>
          <cell r="M29">
            <v>0</v>
          </cell>
          <cell r="N29">
            <v>4199554431</v>
          </cell>
          <cell r="O29">
            <v>36691</v>
          </cell>
        </row>
        <row r="30">
          <cell r="A30">
            <v>28</v>
          </cell>
          <cell r="B30" t="str">
            <v>DOUGLAS</v>
          </cell>
          <cell r="C30">
            <v>1731654470</v>
          </cell>
          <cell r="D30">
            <v>395193130</v>
          </cell>
          <cell r="E30">
            <v>404029965</v>
          </cell>
          <cell r="F30">
            <v>28620913935</v>
          </cell>
          <cell r="G30">
            <v>10565060060</v>
          </cell>
          <cell r="H30">
            <v>1981643825</v>
          </cell>
          <cell r="I30">
            <v>0</v>
          </cell>
          <cell r="J30">
            <v>309189210</v>
          </cell>
          <cell r="K30">
            <v>190518355</v>
          </cell>
          <cell r="L30">
            <v>16414095</v>
          </cell>
          <cell r="M30">
            <v>0</v>
          </cell>
          <cell r="N30">
            <v>44214617045</v>
          </cell>
          <cell r="O30">
            <v>517110</v>
          </cell>
        </row>
        <row r="31">
          <cell r="A31">
            <v>29</v>
          </cell>
          <cell r="B31" t="str">
            <v>DUNDY</v>
          </cell>
          <cell r="C31">
            <v>41799461</v>
          </cell>
          <cell r="D31">
            <v>48396573</v>
          </cell>
          <cell r="E31">
            <v>26462088</v>
          </cell>
          <cell r="F31">
            <v>35734673</v>
          </cell>
          <cell r="G31">
            <v>8363394</v>
          </cell>
          <cell r="H31">
            <v>0</v>
          </cell>
          <cell r="I31">
            <v>262240</v>
          </cell>
          <cell r="J31">
            <v>696059925</v>
          </cell>
          <cell r="K31">
            <v>22239652</v>
          </cell>
          <cell r="L31">
            <v>12989337</v>
          </cell>
          <cell r="M31">
            <v>19329201</v>
          </cell>
          <cell r="N31">
            <v>911636544</v>
          </cell>
          <cell r="O31">
            <v>2008</v>
          </cell>
        </row>
        <row r="32">
          <cell r="A32">
            <v>30</v>
          </cell>
          <cell r="B32" t="str">
            <v>FILLMORE</v>
          </cell>
          <cell r="C32">
            <v>159562287</v>
          </cell>
          <cell r="D32">
            <v>20153017</v>
          </cell>
          <cell r="E32">
            <v>17331588</v>
          </cell>
          <cell r="F32">
            <v>192751235</v>
          </cell>
          <cell r="G32">
            <v>68759580</v>
          </cell>
          <cell r="H32">
            <v>59487250</v>
          </cell>
          <cell r="I32">
            <v>0</v>
          </cell>
          <cell r="J32">
            <v>1947529505</v>
          </cell>
          <cell r="K32">
            <v>30321670</v>
          </cell>
          <cell r="L32">
            <v>56447590</v>
          </cell>
          <cell r="M32">
            <v>0</v>
          </cell>
          <cell r="N32">
            <v>2552343722</v>
          </cell>
          <cell r="O32">
            <v>5890</v>
          </cell>
        </row>
        <row r="33">
          <cell r="A33">
            <v>31</v>
          </cell>
          <cell r="B33" t="str">
            <v>FRANKLIN</v>
          </cell>
          <cell r="C33">
            <v>29039772</v>
          </cell>
          <cell r="D33">
            <v>18695697</v>
          </cell>
          <cell r="E33">
            <v>2098974</v>
          </cell>
          <cell r="F33">
            <v>64878980</v>
          </cell>
          <cell r="G33">
            <v>19550285</v>
          </cell>
          <cell r="H33">
            <v>173495</v>
          </cell>
          <cell r="I33">
            <v>0</v>
          </cell>
          <cell r="J33">
            <v>788648160</v>
          </cell>
          <cell r="K33">
            <v>29091445</v>
          </cell>
          <cell r="L33">
            <v>25459640</v>
          </cell>
          <cell r="M33">
            <v>2540640</v>
          </cell>
          <cell r="N33">
            <v>980177088</v>
          </cell>
          <cell r="O33">
            <v>3225</v>
          </cell>
        </row>
        <row r="34">
          <cell r="A34">
            <v>32</v>
          </cell>
          <cell r="B34" t="str">
            <v>FRONTIER</v>
          </cell>
          <cell r="C34">
            <v>39198843</v>
          </cell>
          <cell r="D34">
            <v>13363263</v>
          </cell>
          <cell r="E34">
            <v>2766128</v>
          </cell>
          <cell r="F34">
            <v>58902337</v>
          </cell>
          <cell r="G34">
            <v>23303443</v>
          </cell>
          <cell r="H34">
            <v>0</v>
          </cell>
          <cell r="I34">
            <v>8167145</v>
          </cell>
          <cell r="J34">
            <v>682428280</v>
          </cell>
          <cell r="K34">
            <v>37490019</v>
          </cell>
          <cell r="L34">
            <v>36495795</v>
          </cell>
          <cell r="M34">
            <v>515620</v>
          </cell>
          <cell r="N34">
            <v>902630873</v>
          </cell>
          <cell r="O34">
            <v>2756</v>
          </cell>
        </row>
        <row r="35">
          <cell r="A35">
            <v>33</v>
          </cell>
          <cell r="B35" t="str">
            <v>FURNAS</v>
          </cell>
          <cell r="C35">
            <v>40692854</v>
          </cell>
          <cell r="D35">
            <v>15000666</v>
          </cell>
          <cell r="E35">
            <v>22515330</v>
          </cell>
          <cell r="F35">
            <v>117150025</v>
          </cell>
          <cell r="G35">
            <v>25905290</v>
          </cell>
          <cell r="H35">
            <v>2138860</v>
          </cell>
          <cell r="I35">
            <v>0</v>
          </cell>
          <cell r="J35">
            <v>712966505</v>
          </cell>
          <cell r="K35">
            <v>25968850</v>
          </cell>
          <cell r="L35">
            <v>31531840</v>
          </cell>
          <cell r="M35">
            <v>730360</v>
          </cell>
          <cell r="N35">
            <v>994600580</v>
          </cell>
          <cell r="O35">
            <v>4959</v>
          </cell>
        </row>
        <row r="36">
          <cell r="A36">
            <v>34</v>
          </cell>
          <cell r="B36" t="str">
            <v>GAGE</v>
          </cell>
          <cell r="C36">
            <v>210461617</v>
          </cell>
          <cell r="D36">
            <v>88893674</v>
          </cell>
          <cell r="E36">
            <v>36218234</v>
          </cell>
          <cell r="F36">
            <v>766184440</v>
          </cell>
          <cell r="G36">
            <v>182617735</v>
          </cell>
          <cell r="H36">
            <v>46032325</v>
          </cell>
          <cell r="I36">
            <v>32590</v>
          </cell>
          <cell r="J36">
            <v>1711043345</v>
          </cell>
          <cell r="K36">
            <v>140483135</v>
          </cell>
          <cell r="L36">
            <v>54271765</v>
          </cell>
          <cell r="M36">
            <v>0</v>
          </cell>
          <cell r="N36">
            <v>3236238860</v>
          </cell>
          <cell r="O36">
            <v>22311</v>
          </cell>
        </row>
        <row r="37">
          <cell r="A37">
            <v>35</v>
          </cell>
          <cell r="B37" t="str">
            <v>GARDEN</v>
          </cell>
          <cell r="C37">
            <v>20037234</v>
          </cell>
          <cell r="D37">
            <v>20392564</v>
          </cell>
          <cell r="E37">
            <v>84558307</v>
          </cell>
          <cell r="F37">
            <v>43653598</v>
          </cell>
          <cell r="G37">
            <v>11419787</v>
          </cell>
          <cell r="H37">
            <v>0</v>
          </cell>
          <cell r="I37">
            <v>0</v>
          </cell>
          <cell r="J37">
            <v>526784989</v>
          </cell>
          <cell r="K37">
            <v>25253000</v>
          </cell>
          <cell r="L37">
            <v>15067782</v>
          </cell>
          <cell r="M37">
            <v>114919</v>
          </cell>
          <cell r="N37">
            <v>747282180</v>
          </cell>
          <cell r="O37">
            <v>2057</v>
          </cell>
        </row>
        <row r="38">
          <cell r="A38">
            <v>36</v>
          </cell>
          <cell r="B38" t="str">
            <v>GARFIELD</v>
          </cell>
          <cell r="C38">
            <v>13518935</v>
          </cell>
          <cell r="D38">
            <v>2215159</v>
          </cell>
          <cell r="E38">
            <v>310465</v>
          </cell>
          <cell r="F38">
            <v>69127158</v>
          </cell>
          <cell r="G38">
            <v>10470979</v>
          </cell>
          <cell r="H38">
            <v>2414588</v>
          </cell>
          <cell r="I38">
            <v>0</v>
          </cell>
          <cell r="J38">
            <v>323362875</v>
          </cell>
          <cell r="K38">
            <v>18486888</v>
          </cell>
          <cell r="L38">
            <v>11227141</v>
          </cell>
          <cell r="M38">
            <v>0</v>
          </cell>
          <cell r="N38">
            <v>451134188</v>
          </cell>
          <cell r="O38">
            <v>2049</v>
          </cell>
        </row>
        <row r="39">
          <cell r="A39">
            <v>37</v>
          </cell>
          <cell r="B39" t="str">
            <v>GOSPER</v>
          </cell>
          <cell r="C39">
            <v>24906234</v>
          </cell>
          <cell r="D39">
            <v>25850193</v>
          </cell>
          <cell r="E39">
            <v>2629152</v>
          </cell>
          <cell r="F39">
            <v>150047882</v>
          </cell>
          <cell r="G39">
            <v>9604041</v>
          </cell>
          <cell r="H39">
            <v>1160016</v>
          </cell>
          <cell r="I39">
            <v>102925</v>
          </cell>
          <cell r="J39">
            <v>625713454</v>
          </cell>
          <cell r="K39">
            <v>18810390</v>
          </cell>
          <cell r="L39">
            <v>7586498</v>
          </cell>
          <cell r="M39">
            <v>8478</v>
          </cell>
          <cell r="N39">
            <v>866419263</v>
          </cell>
          <cell r="O39">
            <v>2044</v>
          </cell>
        </row>
        <row r="40">
          <cell r="A40">
            <v>38</v>
          </cell>
          <cell r="B40" t="str">
            <v>GRANT</v>
          </cell>
          <cell r="C40">
            <v>8643151</v>
          </cell>
          <cell r="D40">
            <v>11778946</v>
          </cell>
          <cell r="E40">
            <v>47076703</v>
          </cell>
          <cell r="F40">
            <v>8697939</v>
          </cell>
          <cell r="G40">
            <v>2162727</v>
          </cell>
          <cell r="H40">
            <v>0</v>
          </cell>
          <cell r="I40">
            <v>0</v>
          </cell>
          <cell r="J40">
            <v>198290506</v>
          </cell>
          <cell r="K40">
            <v>11317827</v>
          </cell>
          <cell r="L40">
            <v>3226570</v>
          </cell>
          <cell r="M40">
            <v>0</v>
          </cell>
          <cell r="N40">
            <v>291194369</v>
          </cell>
          <cell r="O40">
            <v>614</v>
          </cell>
        </row>
        <row r="41">
          <cell r="A41">
            <v>39</v>
          </cell>
          <cell r="B41" t="str">
            <v>GREELEY</v>
          </cell>
          <cell r="C41">
            <v>32970477</v>
          </cell>
          <cell r="D41">
            <v>3884820</v>
          </cell>
          <cell r="E41">
            <v>8498790</v>
          </cell>
          <cell r="F41">
            <v>47966160</v>
          </cell>
          <cell r="G41">
            <v>12805930</v>
          </cell>
          <cell r="H41">
            <v>0</v>
          </cell>
          <cell r="I41">
            <v>0</v>
          </cell>
          <cell r="J41">
            <v>787356785</v>
          </cell>
          <cell r="K41">
            <v>20388450</v>
          </cell>
          <cell r="L41">
            <v>37830905</v>
          </cell>
          <cell r="M41">
            <v>0</v>
          </cell>
          <cell r="N41">
            <v>951702317</v>
          </cell>
          <cell r="O41">
            <v>2538</v>
          </cell>
        </row>
        <row r="42">
          <cell r="A42">
            <v>40</v>
          </cell>
          <cell r="B42" t="str">
            <v>HALL</v>
          </cell>
          <cell r="C42">
            <v>259975389</v>
          </cell>
          <cell r="D42">
            <v>63882965</v>
          </cell>
          <cell r="E42">
            <v>152144915</v>
          </cell>
          <cell r="F42">
            <v>2377848549</v>
          </cell>
          <cell r="G42">
            <v>1050287201</v>
          </cell>
          <cell r="H42">
            <v>80609212</v>
          </cell>
          <cell r="I42">
            <v>604601</v>
          </cell>
          <cell r="J42">
            <v>1432226721</v>
          </cell>
          <cell r="K42">
            <v>93500150</v>
          </cell>
          <cell r="L42">
            <v>37544200</v>
          </cell>
          <cell r="M42">
            <v>0</v>
          </cell>
          <cell r="N42">
            <v>5548623903</v>
          </cell>
          <cell r="O42">
            <v>58607</v>
          </cell>
        </row>
        <row r="43">
          <cell r="A43">
            <v>41</v>
          </cell>
          <cell r="B43" t="str">
            <v>HAMILTON</v>
          </cell>
          <cell r="C43">
            <v>169317220</v>
          </cell>
          <cell r="D43">
            <v>22173607</v>
          </cell>
          <cell r="E43">
            <v>56398486</v>
          </cell>
          <cell r="F43">
            <v>494237711</v>
          </cell>
          <cell r="G43">
            <v>123391004</v>
          </cell>
          <cell r="H43">
            <v>82263990</v>
          </cell>
          <cell r="I43">
            <v>1136950</v>
          </cell>
          <cell r="J43">
            <v>1903728305</v>
          </cell>
          <cell r="K43">
            <v>48935660</v>
          </cell>
          <cell r="L43">
            <v>57101418</v>
          </cell>
          <cell r="M43">
            <v>0</v>
          </cell>
          <cell r="N43">
            <v>2958684351</v>
          </cell>
          <cell r="O43">
            <v>9124</v>
          </cell>
        </row>
        <row r="44">
          <cell r="A44">
            <v>42</v>
          </cell>
          <cell r="B44" t="str">
            <v>HARLAN</v>
          </cell>
          <cell r="C44">
            <v>38230435</v>
          </cell>
          <cell r="D44">
            <v>6888163</v>
          </cell>
          <cell r="E44">
            <v>9233968</v>
          </cell>
          <cell r="F44">
            <v>126436506</v>
          </cell>
          <cell r="G44">
            <v>28854111</v>
          </cell>
          <cell r="H44">
            <v>0</v>
          </cell>
          <cell r="I44">
            <v>12479160</v>
          </cell>
          <cell r="J44">
            <v>726428055</v>
          </cell>
          <cell r="K44">
            <v>24365115</v>
          </cell>
          <cell r="L44">
            <v>14431335</v>
          </cell>
          <cell r="M44">
            <v>4030190</v>
          </cell>
          <cell r="N44">
            <v>991377038</v>
          </cell>
          <cell r="O44">
            <v>3423</v>
          </cell>
        </row>
        <row r="45">
          <cell r="A45">
            <v>43</v>
          </cell>
          <cell r="B45" t="str">
            <v>HAYES</v>
          </cell>
          <cell r="C45">
            <v>22636053</v>
          </cell>
          <cell r="D45">
            <v>2416274</v>
          </cell>
          <cell r="E45">
            <v>4593777</v>
          </cell>
          <cell r="F45">
            <v>10254155</v>
          </cell>
          <cell r="G45">
            <v>9496603</v>
          </cell>
          <cell r="H45">
            <v>0</v>
          </cell>
          <cell r="I45">
            <v>0</v>
          </cell>
          <cell r="J45">
            <v>435472405</v>
          </cell>
          <cell r="K45">
            <v>17385865</v>
          </cell>
          <cell r="L45">
            <v>14185560</v>
          </cell>
          <cell r="M45">
            <v>780360</v>
          </cell>
          <cell r="N45">
            <v>517221052</v>
          </cell>
          <cell r="O45">
            <v>967</v>
          </cell>
        </row>
        <row r="46">
          <cell r="A46">
            <v>44</v>
          </cell>
          <cell r="B46" t="str">
            <v>HITCHCOCK</v>
          </cell>
          <cell r="C46">
            <v>33944606</v>
          </cell>
          <cell r="D46">
            <v>37889999</v>
          </cell>
          <cell r="E46">
            <v>26785771</v>
          </cell>
          <cell r="F46">
            <v>62350800</v>
          </cell>
          <cell r="G46">
            <v>24505103</v>
          </cell>
          <cell r="H46">
            <v>20452711</v>
          </cell>
          <cell r="I46">
            <v>4345685</v>
          </cell>
          <cell r="J46">
            <v>456298410</v>
          </cell>
          <cell r="K46">
            <v>22993690</v>
          </cell>
          <cell r="L46">
            <v>9671150</v>
          </cell>
          <cell r="M46">
            <v>36448705</v>
          </cell>
          <cell r="N46">
            <v>735686630</v>
          </cell>
          <cell r="O46">
            <v>2908</v>
          </cell>
        </row>
        <row r="47">
          <cell r="A47">
            <v>45</v>
          </cell>
          <cell r="B47" t="str">
            <v>HOLT</v>
          </cell>
          <cell r="C47">
            <v>166149207</v>
          </cell>
          <cell r="D47">
            <v>10435992</v>
          </cell>
          <cell r="E47">
            <v>9673001</v>
          </cell>
          <cell r="F47">
            <v>295431175</v>
          </cell>
          <cell r="G47">
            <v>138582785</v>
          </cell>
          <cell r="H47">
            <v>6185413</v>
          </cell>
          <cell r="I47">
            <v>0</v>
          </cell>
          <cell r="J47">
            <v>2664902252</v>
          </cell>
          <cell r="K47">
            <v>88152443</v>
          </cell>
          <cell r="L47">
            <v>91293359</v>
          </cell>
          <cell r="M47">
            <v>0</v>
          </cell>
          <cell r="N47">
            <v>3470805627</v>
          </cell>
          <cell r="O47">
            <v>10435</v>
          </cell>
        </row>
        <row r="48">
          <cell r="A48">
            <v>46</v>
          </cell>
          <cell r="B48" t="str">
            <v>HOOKER</v>
          </cell>
          <cell r="C48">
            <v>3724005</v>
          </cell>
          <cell r="D48">
            <v>13012466</v>
          </cell>
          <cell r="E48">
            <v>52465235</v>
          </cell>
          <cell r="F48">
            <v>16658939</v>
          </cell>
          <cell r="G48">
            <v>12762871</v>
          </cell>
          <cell r="H48">
            <v>0</v>
          </cell>
          <cell r="I48">
            <v>0</v>
          </cell>
          <cell r="J48">
            <v>208434671</v>
          </cell>
          <cell r="K48">
            <v>3100094</v>
          </cell>
          <cell r="L48">
            <v>1213938</v>
          </cell>
          <cell r="M48">
            <v>0</v>
          </cell>
          <cell r="N48">
            <v>311372219</v>
          </cell>
          <cell r="O48">
            <v>736</v>
          </cell>
        </row>
        <row r="49">
          <cell r="A49">
            <v>47</v>
          </cell>
          <cell r="B49" t="str">
            <v>HOWARD</v>
          </cell>
          <cell r="C49">
            <v>39938951</v>
          </cell>
          <cell r="D49">
            <v>7318549</v>
          </cell>
          <cell r="E49">
            <v>21258022</v>
          </cell>
          <cell r="F49">
            <v>246802012</v>
          </cell>
          <cell r="G49">
            <v>44308548</v>
          </cell>
          <cell r="H49">
            <v>0</v>
          </cell>
          <cell r="I49">
            <v>10798829</v>
          </cell>
          <cell r="J49">
            <v>873283535</v>
          </cell>
          <cell r="K49">
            <v>79474142</v>
          </cell>
          <cell r="L49">
            <v>35782607</v>
          </cell>
          <cell r="M49">
            <v>0</v>
          </cell>
          <cell r="N49">
            <v>1358965195</v>
          </cell>
          <cell r="O49">
            <v>6274</v>
          </cell>
        </row>
        <row r="50">
          <cell r="A50">
            <v>48</v>
          </cell>
          <cell r="B50" t="str">
            <v>JEFFERSON</v>
          </cell>
          <cell r="C50">
            <v>94067170</v>
          </cell>
          <cell r="D50">
            <v>124222619</v>
          </cell>
          <cell r="E50">
            <v>98128771</v>
          </cell>
          <cell r="F50">
            <v>214509985</v>
          </cell>
          <cell r="G50">
            <v>72452783</v>
          </cell>
          <cell r="H50">
            <v>10707312</v>
          </cell>
          <cell r="I50">
            <v>1110854</v>
          </cell>
          <cell r="J50">
            <v>1203519888</v>
          </cell>
          <cell r="K50">
            <v>53620475</v>
          </cell>
          <cell r="L50">
            <v>66406588</v>
          </cell>
          <cell r="M50">
            <v>25745</v>
          </cell>
          <cell r="N50">
            <v>1938772190</v>
          </cell>
          <cell r="O50">
            <v>7547</v>
          </cell>
        </row>
        <row r="51">
          <cell r="A51">
            <v>49</v>
          </cell>
          <cell r="B51" t="str">
            <v>JOHNSON</v>
          </cell>
          <cell r="C51">
            <v>30493783</v>
          </cell>
          <cell r="D51">
            <v>10301429</v>
          </cell>
          <cell r="E51">
            <v>25578031</v>
          </cell>
          <cell r="F51">
            <v>115223962</v>
          </cell>
          <cell r="G51">
            <v>24328049</v>
          </cell>
          <cell r="H51">
            <v>4488698</v>
          </cell>
          <cell r="I51">
            <v>239292</v>
          </cell>
          <cell r="J51">
            <v>637018155</v>
          </cell>
          <cell r="K51">
            <v>47773174</v>
          </cell>
          <cell r="L51">
            <v>27333708</v>
          </cell>
          <cell r="M51">
            <v>0</v>
          </cell>
          <cell r="N51">
            <v>922778281</v>
          </cell>
          <cell r="O51">
            <v>5217</v>
          </cell>
        </row>
        <row r="52">
          <cell r="A52">
            <v>50</v>
          </cell>
          <cell r="B52" t="str">
            <v>KEARNEY</v>
          </cell>
          <cell r="C52">
            <v>89512115</v>
          </cell>
          <cell r="D52">
            <v>28677997</v>
          </cell>
          <cell r="E52">
            <v>18283234</v>
          </cell>
          <cell r="F52">
            <v>317218055</v>
          </cell>
          <cell r="G52">
            <v>89042520</v>
          </cell>
          <cell r="H52">
            <v>0</v>
          </cell>
          <cell r="I52">
            <v>0</v>
          </cell>
          <cell r="J52">
            <v>1414477935</v>
          </cell>
          <cell r="K52">
            <v>44888420</v>
          </cell>
          <cell r="L52">
            <v>39604835</v>
          </cell>
          <cell r="M52">
            <v>0</v>
          </cell>
          <cell r="N52">
            <v>2041705111</v>
          </cell>
          <cell r="O52">
            <v>6489</v>
          </cell>
        </row>
        <row r="53">
          <cell r="A53">
            <v>51</v>
          </cell>
          <cell r="B53" t="str">
            <v>KEITH</v>
          </cell>
          <cell r="C53">
            <v>63939134</v>
          </cell>
          <cell r="D53">
            <v>57145273</v>
          </cell>
          <cell r="E53">
            <v>208717095</v>
          </cell>
          <cell r="F53">
            <v>441848351</v>
          </cell>
          <cell r="G53">
            <v>123998905</v>
          </cell>
          <cell r="H53">
            <v>6346245</v>
          </cell>
          <cell r="I53">
            <v>18304085</v>
          </cell>
          <cell r="J53">
            <v>733539115</v>
          </cell>
          <cell r="K53">
            <v>39903544</v>
          </cell>
          <cell r="L53">
            <v>24040580</v>
          </cell>
          <cell r="M53">
            <v>138830</v>
          </cell>
          <cell r="N53">
            <v>1717921157</v>
          </cell>
          <cell r="O53">
            <v>8368</v>
          </cell>
        </row>
        <row r="54">
          <cell r="A54">
            <v>52</v>
          </cell>
          <cell r="B54" t="str">
            <v>KEYA PAHA</v>
          </cell>
          <cell r="C54">
            <v>20865352</v>
          </cell>
          <cell r="D54">
            <v>762332</v>
          </cell>
          <cell r="E54">
            <v>292214</v>
          </cell>
          <cell r="F54">
            <v>11344430</v>
          </cell>
          <cell r="G54">
            <v>2260450</v>
          </cell>
          <cell r="H54">
            <v>0</v>
          </cell>
          <cell r="I54">
            <v>0</v>
          </cell>
          <cell r="J54">
            <v>416574850</v>
          </cell>
          <cell r="K54">
            <v>16791480</v>
          </cell>
          <cell r="L54">
            <v>11160920</v>
          </cell>
          <cell r="M54">
            <v>0</v>
          </cell>
          <cell r="N54">
            <v>480052028</v>
          </cell>
          <cell r="O54">
            <v>824</v>
          </cell>
        </row>
        <row r="55">
          <cell r="A55">
            <v>53</v>
          </cell>
          <cell r="B55" t="str">
            <v>KIMBALL</v>
          </cell>
          <cell r="C55">
            <v>34741572</v>
          </cell>
          <cell r="D55">
            <v>68257344</v>
          </cell>
          <cell r="E55">
            <v>88175008</v>
          </cell>
          <cell r="F55">
            <v>110046220</v>
          </cell>
          <cell r="G55">
            <v>34515420</v>
          </cell>
          <cell r="H55">
            <v>39367570</v>
          </cell>
          <cell r="I55">
            <v>0</v>
          </cell>
          <cell r="J55">
            <v>265934750</v>
          </cell>
          <cell r="K55">
            <v>19992875</v>
          </cell>
          <cell r="L55">
            <v>8979815</v>
          </cell>
          <cell r="M55">
            <v>32037571</v>
          </cell>
          <cell r="N55">
            <v>702048145</v>
          </cell>
          <cell r="O55">
            <v>3821</v>
          </cell>
        </row>
        <row r="56">
          <cell r="A56">
            <v>54</v>
          </cell>
          <cell r="B56" t="str">
            <v>KNOX</v>
          </cell>
          <cell r="C56">
            <v>78275833</v>
          </cell>
          <cell r="D56">
            <v>8019590</v>
          </cell>
          <cell r="E56">
            <v>1005722</v>
          </cell>
          <cell r="F56">
            <v>157499240</v>
          </cell>
          <cell r="G56">
            <v>68079140</v>
          </cell>
          <cell r="H56">
            <v>0</v>
          </cell>
          <cell r="I56">
            <v>119723600</v>
          </cell>
          <cell r="J56">
            <v>1568898245</v>
          </cell>
          <cell r="K56">
            <v>74384975</v>
          </cell>
          <cell r="L56">
            <v>52750480</v>
          </cell>
          <cell r="M56">
            <v>0</v>
          </cell>
          <cell r="N56">
            <v>2128636825</v>
          </cell>
          <cell r="O56">
            <v>8701</v>
          </cell>
        </row>
        <row r="57">
          <cell r="A57">
            <v>55</v>
          </cell>
          <cell r="B57" t="str">
            <v>LANCASTER</v>
          </cell>
          <cell r="C57">
            <v>806945840</v>
          </cell>
          <cell r="D57">
            <v>279959443</v>
          </cell>
          <cell r="E57">
            <v>215025246</v>
          </cell>
          <cell r="F57">
            <v>16679061911</v>
          </cell>
          <cell r="G57">
            <v>6029674437</v>
          </cell>
          <cell r="H57">
            <v>436929190</v>
          </cell>
          <cell r="I57">
            <v>0</v>
          </cell>
          <cell r="J57">
            <v>1532705440</v>
          </cell>
          <cell r="K57">
            <v>645843000</v>
          </cell>
          <cell r="L57">
            <v>57780160</v>
          </cell>
          <cell r="M57">
            <v>0</v>
          </cell>
          <cell r="N57">
            <v>26683924667</v>
          </cell>
          <cell r="O57">
            <v>285407</v>
          </cell>
        </row>
        <row r="58">
          <cell r="A58">
            <v>56</v>
          </cell>
          <cell r="B58" t="str">
            <v>LINCOLN</v>
          </cell>
          <cell r="C58">
            <v>149933039</v>
          </cell>
          <cell r="D58">
            <v>193575634</v>
          </cell>
          <cell r="E58">
            <v>433220212</v>
          </cell>
          <cell r="F58">
            <v>1600089394</v>
          </cell>
          <cell r="G58">
            <v>589936725</v>
          </cell>
          <cell r="H58">
            <v>5316040</v>
          </cell>
          <cell r="I58">
            <v>27892985</v>
          </cell>
          <cell r="J58">
            <v>1800268540</v>
          </cell>
          <cell r="K58">
            <v>121253690</v>
          </cell>
          <cell r="L58">
            <v>48369890</v>
          </cell>
          <cell r="M58">
            <v>51750</v>
          </cell>
          <cell r="N58">
            <v>4969907899</v>
          </cell>
          <cell r="O58">
            <v>36288</v>
          </cell>
        </row>
        <row r="59">
          <cell r="A59">
            <v>57</v>
          </cell>
          <cell r="B59" t="str">
            <v>LOGAN</v>
          </cell>
          <cell r="C59">
            <v>12198282</v>
          </cell>
          <cell r="D59">
            <v>987749</v>
          </cell>
          <cell r="E59">
            <v>178197</v>
          </cell>
          <cell r="F59">
            <v>13693674</v>
          </cell>
          <cell r="G59">
            <v>4222544</v>
          </cell>
          <cell r="H59">
            <v>0</v>
          </cell>
          <cell r="I59">
            <v>0</v>
          </cell>
          <cell r="J59">
            <v>282959393</v>
          </cell>
          <cell r="K59">
            <v>13281868</v>
          </cell>
          <cell r="L59">
            <v>4131388</v>
          </cell>
          <cell r="M59">
            <v>860</v>
          </cell>
          <cell r="N59">
            <v>331653955</v>
          </cell>
          <cell r="O59">
            <v>763</v>
          </cell>
        </row>
        <row r="60">
          <cell r="A60">
            <v>58</v>
          </cell>
          <cell r="B60" t="str">
            <v>LOUP</v>
          </cell>
          <cell r="C60">
            <v>6317945</v>
          </cell>
          <cell r="D60">
            <v>1071150</v>
          </cell>
          <cell r="E60">
            <v>218740</v>
          </cell>
          <cell r="F60">
            <v>30133065</v>
          </cell>
          <cell r="G60">
            <v>2071420</v>
          </cell>
          <cell r="H60">
            <v>0</v>
          </cell>
          <cell r="I60">
            <v>0</v>
          </cell>
          <cell r="J60">
            <v>284042680</v>
          </cell>
          <cell r="K60">
            <v>10805825</v>
          </cell>
          <cell r="L60">
            <v>3659255</v>
          </cell>
          <cell r="M60">
            <v>0</v>
          </cell>
          <cell r="N60">
            <v>338320080</v>
          </cell>
          <cell r="O60">
            <v>632</v>
          </cell>
        </row>
        <row r="61">
          <cell r="A61">
            <v>59</v>
          </cell>
          <cell r="B61" t="str">
            <v>MADISON</v>
          </cell>
          <cell r="C61">
            <v>183445801</v>
          </cell>
          <cell r="D61">
            <v>24584877</v>
          </cell>
          <cell r="E61">
            <v>27574304</v>
          </cell>
          <cell r="F61">
            <v>1525748748</v>
          </cell>
          <cell r="G61">
            <v>539032452</v>
          </cell>
          <cell r="H61">
            <v>71424973</v>
          </cell>
          <cell r="I61">
            <v>0</v>
          </cell>
          <cell r="J61">
            <v>1569654952</v>
          </cell>
          <cell r="K61">
            <v>79245608</v>
          </cell>
          <cell r="L61">
            <v>48955818</v>
          </cell>
          <cell r="M61">
            <v>0</v>
          </cell>
          <cell r="N61">
            <v>4069667533</v>
          </cell>
          <cell r="O61">
            <v>34876</v>
          </cell>
        </row>
        <row r="62">
          <cell r="A62">
            <v>60</v>
          </cell>
          <cell r="B62" t="str">
            <v>MCPHERSON</v>
          </cell>
          <cell r="C62">
            <v>6393836</v>
          </cell>
          <cell r="D62">
            <v>1276320</v>
          </cell>
          <cell r="E62">
            <v>235997</v>
          </cell>
          <cell r="F62">
            <v>4441752</v>
          </cell>
          <cell r="G62">
            <v>541956</v>
          </cell>
          <cell r="H62">
            <v>0</v>
          </cell>
          <cell r="I62">
            <v>0</v>
          </cell>
          <cell r="J62">
            <v>271179564</v>
          </cell>
          <cell r="K62">
            <v>9385686</v>
          </cell>
          <cell r="L62">
            <v>3337699</v>
          </cell>
          <cell r="M62">
            <v>0</v>
          </cell>
          <cell r="N62">
            <v>296792810</v>
          </cell>
          <cell r="O62">
            <v>539</v>
          </cell>
        </row>
        <row r="63">
          <cell r="A63">
            <v>61</v>
          </cell>
          <cell r="B63" t="str">
            <v>MERRICK</v>
          </cell>
          <cell r="C63">
            <v>72705476</v>
          </cell>
          <cell r="D63">
            <v>30464433</v>
          </cell>
          <cell r="E63">
            <v>113042468</v>
          </cell>
          <cell r="F63">
            <v>321643531</v>
          </cell>
          <cell r="G63">
            <v>62086783</v>
          </cell>
          <cell r="H63">
            <v>1400950</v>
          </cell>
          <cell r="I63">
            <v>898990</v>
          </cell>
          <cell r="J63">
            <v>1141343215</v>
          </cell>
          <cell r="K63">
            <v>56444740</v>
          </cell>
          <cell r="L63">
            <v>42239385</v>
          </cell>
          <cell r="M63">
            <v>585</v>
          </cell>
          <cell r="N63">
            <v>1842270556</v>
          </cell>
          <cell r="O63">
            <v>7845</v>
          </cell>
        </row>
        <row r="64">
          <cell r="A64">
            <v>62</v>
          </cell>
          <cell r="B64" t="str">
            <v>MORRILL</v>
          </cell>
          <cell r="C64">
            <v>57689625</v>
          </cell>
          <cell r="D64">
            <v>47863885</v>
          </cell>
          <cell r="E64">
            <v>189158396</v>
          </cell>
          <cell r="F64">
            <v>124053518</v>
          </cell>
          <cell r="G64">
            <v>26751915</v>
          </cell>
          <cell r="H64">
            <v>18488300</v>
          </cell>
          <cell r="I64">
            <v>420505</v>
          </cell>
          <cell r="J64">
            <v>573726350</v>
          </cell>
          <cell r="K64">
            <v>41018190</v>
          </cell>
          <cell r="L64">
            <v>29733865</v>
          </cell>
          <cell r="M64">
            <v>1490125</v>
          </cell>
          <cell r="N64">
            <v>1110394674</v>
          </cell>
          <cell r="O64">
            <v>5042</v>
          </cell>
        </row>
        <row r="65">
          <cell r="A65">
            <v>63</v>
          </cell>
          <cell r="B65" t="str">
            <v>NANCE</v>
          </cell>
          <cell r="C65">
            <v>48824631</v>
          </cell>
          <cell r="D65">
            <v>6292555</v>
          </cell>
          <cell r="E65">
            <v>22965732</v>
          </cell>
          <cell r="F65">
            <v>103321085</v>
          </cell>
          <cell r="G65">
            <v>19923850</v>
          </cell>
          <cell r="H65">
            <v>9673990</v>
          </cell>
          <cell r="I65">
            <v>2156545</v>
          </cell>
          <cell r="J65">
            <v>894164028</v>
          </cell>
          <cell r="K65">
            <v>28884415</v>
          </cell>
          <cell r="L65">
            <v>39302840</v>
          </cell>
          <cell r="M65">
            <v>0</v>
          </cell>
          <cell r="N65">
            <v>1175509671</v>
          </cell>
          <cell r="O65">
            <v>3735</v>
          </cell>
        </row>
        <row r="66">
          <cell r="A66">
            <v>64</v>
          </cell>
          <cell r="B66" t="str">
            <v>NEMAHA</v>
          </cell>
          <cell r="C66">
            <v>35035354</v>
          </cell>
          <cell r="D66">
            <v>10489421</v>
          </cell>
          <cell r="E66">
            <v>16474082</v>
          </cell>
          <cell r="F66">
            <v>207032649</v>
          </cell>
          <cell r="G66">
            <v>27053687</v>
          </cell>
          <cell r="H66">
            <v>5393138</v>
          </cell>
          <cell r="I66">
            <v>2043360</v>
          </cell>
          <cell r="J66">
            <v>786441512</v>
          </cell>
          <cell r="K66">
            <v>37375902</v>
          </cell>
          <cell r="L66">
            <v>22364567</v>
          </cell>
          <cell r="M66">
            <v>0</v>
          </cell>
          <cell r="N66">
            <v>1149703672</v>
          </cell>
          <cell r="O66">
            <v>7248</v>
          </cell>
        </row>
        <row r="67">
          <cell r="A67">
            <v>65</v>
          </cell>
          <cell r="B67" t="str">
            <v>NUCKOLLS</v>
          </cell>
          <cell r="C67">
            <v>42769571</v>
          </cell>
          <cell r="D67">
            <v>33273473</v>
          </cell>
          <cell r="E67">
            <v>26020824</v>
          </cell>
          <cell r="F67">
            <v>65230775</v>
          </cell>
          <cell r="G67">
            <v>49769115</v>
          </cell>
          <cell r="H67">
            <v>2132865</v>
          </cell>
          <cell r="I67">
            <v>0</v>
          </cell>
          <cell r="J67">
            <v>963192845</v>
          </cell>
          <cell r="K67">
            <v>47960290</v>
          </cell>
          <cell r="L67">
            <v>28995795</v>
          </cell>
          <cell r="M67">
            <v>0</v>
          </cell>
          <cell r="N67">
            <v>1259345553</v>
          </cell>
          <cell r="O67">
            <v>4500</v>
          </cell>
        </row>
        <row r="68">
          <cell r="A68">
            <v>66</v>
          </cell>
          <cell r="B68" t="str">
            <v>OTOE</v>
          </cell>
          <cell r="C68">
            <v>80911416</v>
          </cell>
          <cell r="D68">
            <v>33255029</v>
          </cell>
          <cell r="E68">
            <v>26859492</v>
          </cell>
          <cell r="F68">
            <v>697538720</v>
          </cell>
          <cell r="G68">
            <v>139190980</v>
          </cell>
          <cell r="H68">
            <v>20180500</v>
          </cell>
          <cell r="I68">
            <v>27012290</v>
          </cell>
          <cell r="J68">
            <v>1273241360</v>
          </cell>
          <cell r="K68">
            <v>62361010</v>
          </cell>
          <cell r="L68">
            <v>27626160</v>
          </cell>
          <cell r="M68">
            <v>0</v>
          </cell>
          <cell r="N68">
            <v>2388176957</v>
          </cell>
          <cell r="O68">
            <v>15740</v>
          </cell>
        </row>
        <row r="69">
          <cell r="A69">
            <v>67</v>
          </cell>
          <cell r="B69" t="str">
            <v>PAWNEE</v>
          </cell>
          <cell r="C69">
            <v>16738400</v>
          </cell>
          <cell r="D69">
            <v>5544616</v>
          </cell>
          <cell r="E69">
            <v>14705181</v>
          </cell>
          <cell r="F69">
            <v>41388375</v>
          </cell>
          <cell r="G69">
            <v>12648385</v>
          </cell>
          <cell r="H69">
            <v>6466985</v>
          </cell>
          <cell r="I69">
            <v>441795</v>
          </cell>
          <cell r="J69">
            <v>591977350</v>
          </cell>
          <cell r="K69">
            <v>29898055</v>
          </cell>
          <cell r="L69">
            <v>17333740</v>
          </cell>
          <cell r="M69">
            <v>0</v>
          </cell>
          <cell r="N69">
            <v>737142882</v>
          </cell>
          <cell r="O69">
            <v>2773</v>
          </cell>
        </row>
        <row r="70">
          <cell r="A70">
            <v>68</v>
          </cell>
          <cell r="B70" t="str">
            <v>PERKINS</v>
          </cell>
          <cell r="C70">
            <v>64304984</v>
          </cell>
          <cell r="D70">
            <v>46111423</v>
          </cell>
          <cell r="E70">
            <v>4101328</v>
          </cell>
          <cell r="F70">
            <v>86653206</v>
          </cell>
          <cell r="G70">
            <v>48369650</v>
          </cell>
          <cell r="H70">
            <v>16594768</v>
          </cell>
          <cell r="I70">
            <v>0</v>
          </cell>
          <cell r="J70">
            <v>957195292</v>
          </cell>
          <cell r="K70">
            <v>32813040</v>
          </cell>
          <cell r="L70">
            <v>22747116</v>
          </cell>
          <cell r="M70">
            <v>18200</v>
          </cell>
          <cell r="N70">
            <v>1278909007</v>
          </cell>
          <cell r="O70">
            <v>2970</v>
          </cell>
        </row>
        <row r="71">
          <cell r="A71">
            <v>69</v>
          </cell>
          <cell r="B71" t="str">
            <v>PHELPS</v>
          </cell>
          <cell r="C71">
            <v>147779709</v>
          </cell>
          <cell r="D71">
            <v>75251922</v>
          </cell>
          <cell r="E71">
            <v>19612621</v>
          </cell>
          <cell r="F71">
            <v>320683593</v>
          </cell>
          <cell r="G71">
            <v>88421963</v>
          </cell>
          <cell r="H71">
            <v>18543635</v>
          </cell>
          <cell r="I71">
            <v>2550</v>
          </cell>
          <cell r="J71">
            <v>1458841143</v>
          </cell>
          <cell r="K71">
            <v>89994155</v>
          </cell>
          <cell r="L71">
            <v>43882549</v>
          </cell>
          <cell r="M71">
            <v>0</v>
          </cell>
          <cell r="N71">
            <v>2263013840</v>
          </cell>
          <cell r="O71">
            <v>9188</v>
          </cell>
        </row>
        <row r="72">
          <cell r="A72">
            <v>70</v>
          </cell>
          <cell r="B72" t="str">
            <v>PIERCE</v>
          </cell>
          <cell r="C72">
            <v>77816853</v>
          </cell>
          <cell r="D72">
            <v>8877389</v>
          </cell>
          <cell r="E72">
            <v>10475955</v>
          </cell>
          <cell r="F72">
            <v>287213125</v>
          </cell>
          <cell r="G72">
            <v>43918730</v>
          </cell>
          <cell r="H72">
            <v>55577265</v>
          </cell>
          <cell r="I72">
            <v>193670</v>
          </cell>
          <cell r="J72">
            <v>1419966065</v>
          </cell>
          <cell r="K72">
            <v>62043960</v>
          </cell>
          <cell r="L72">
            <v>46007050</v>
          </cell>
          <cell r="M72">
            <v>0</v>
          </cell>
          <cell r="N72">
            <v>2012090062</v>
          </cell>
          <cell r="O72">
            <v>7266</v>
          </cell>
        </row>
        <row r="73">
          <cell r="A73">
            <v>71</v>
          </cell>
          <cell r="B73" t="str">
            <v>PLATTE</v>
          </cell>
          <cell r="C73">
            <v>324079826</v>
          </cell>
          <cell r="D73">
            <v>34039454</v>
          </cell>
          <cell r="E73">
            <v>85353696</v>
          </cell>
          <cell r="F73">
            <v>1628069838</v>
          </cell>
          <cell r="G73">
            <v>474560350</v>
          </cell>
          <cell r="H73">
            <v>256802710</v>
          </cell>
          <cell r="I73">
            <v>4745305</v>
          </cell>
          <cell r="J73">
            <v>2332097430</v>
          </cell>
          <cell r="K73">
            <v>161874470</v>
          </cell>
          <cell r="L73">
            <v>148963785</v>
          </cell>
          <cell r="M73">
            <v>166575</v>
          </cell>
          <cell r="N73">
            <v>5450753439</v>
          </cell>
          <cell r="O73">
            <v>32237</v>
          </cell>
        </row>
        <row r="74">
          <cell r="A74">
            <v>72</v>
          </cell>
          <cell r="B74" t="str">
            <v>POLK</v>
          </cell>
          <cell r="C74">
            <v>63410698</v>
          </cell>
          <cell r="D74">
            <v>7459913</v>
          </cell>
          <cell r="E74">
            <v>19792065</v>
          </cell>
          <cell r="F74">
            <v>157511485</v>
          </cell>
          <cell r="G74">
            <v>31741405</v>
          </cell>
          <cell r="H74">
            <v>1263165</v>
          </cell>
          <cell r="I74">
            <v>14856230</v>
          </cell>
          <cell r="J74">
            <v>1452338295</v>
          </cell>
          <cell r="K74">
            <v>75503660</v>
          </cell>
          <cell r="L74">
            <v>47324385</v>
          </cell>
          <cell r="M74">
            <v>0</v>
          </cell>
          <cell r="N74">
            <v>1871201301</v>
          </cell>
          <cell r="O74">
            <v>5406</v>
          </cell>
        </row>
        <row r="75">
          <cell r="A75">
            <v>73</v>
          </cell>
          <cell r="B75" t="str">
            <v>RED WILLOW</v>
          </cell>
          <cell r="C75">
            <v>59097917</v>
          </cell>
          <cell r="D75">
            <v>16658011</v>
          </cell>
          <cell r="E75">
            <v>24041452</v>
          </cell>
          <cell r="F75">
            <v>367199567</v>
          </cell>
          <cell r="G75">
            <v>153296500</v>
          </cell>
          <cell r="H75">
            <v>0</v>
          </cell>
          <cell r="I75">
            <v>0</v>
          </cell>
          <cell r="J75">
            <v>575067853</v>
          </cell>
          <cell r="K75">
            <v>39215862</v>
          </cell>
          <cell r="L75">
            <v>18468003</v>
          </cell>
          <cell r="M75">
            <v>12206000</v>
          </cell>
          <cell r="N75">
            <v>1265251165</v>
          </cell>
          <cell r="O75">
            <v>11055</v>
          </cell>
        </row>
        <row r="76">
          <cell r="A76">
            <v>74</v>
          </cell>
          <cell r="B76" t="str">
            <v>RICHARDSON</v>
          </cell>
          <cell r="C76">
            <v>41341912</v>
          </cell>
          <cell r="D76">
            <v>22687006</v>
          </cell>
          <cell r="E76">
            <v>55431881</v>
          </cell>
          <cell r="F76">
            <v>186534356</v>
          </cell>
          <cell r="G76">
            <v>32013017</v>
          </cell>
          <cell r="H76">
            <v>6620598</v>
          </cell>
          <cell r="I76">
            <v>1634905</v>
          </cell>
          <cell r="J76">
            <v>1016203278</v>
          </cell>
          <cell r="K76">
            <v>37435841</v>
          </cell>
          <cell r="L76">
            <v>26582657</v>
          </cell>
          <cell r="M76">
            <v>5033380</v>
          </cell>
          <cell r="N76">
            <v>1431518831</v>
          </cell>
          <cell r="O76">
            <v>8363</v>
          </cell>
        </row>
        <row r="77">
          <cell r="A77">
            <v>75</v>
          </cell>
          <cell r="B77" t="str">
            <v>ROCK</v>
          </cell>
          <cell r="C77">
            <v>20307966</v>
          </cell>
          <cell r="D77">
            <v>1707365</v>
          </cell>
          <cell r="E77">
            <v>536721</v>
          </cell>
          <cell r="F77">
            <v>28909575</v>
          </cell>
          <cell r="G77">
            <v>9129340</v>
          </cell>
          <cell r="H77">
            <v>0</v>
          </cell>
          <cell r="I77">
            <v>1890410</v>
          </cell>
          <cell r="J77">
            <v>583588160</v>
          </cell>
          <cell r="K77">
            <v>17498660</v>
          </cell>
          <cell r="L77">
            <v>17107750</v>
          </cell>
          <cell r="M77">
            <v>0</v>
          </cell>
          <cell r="N77">
            <v>680675947</v>
          </cell>
          <cell r="O77">
            <v>1526</v>
          </cell>
        </row>
        <row r="78">
          <cell r="A78">
            <v>76</v>
          </cell>
          <cell r="B78" t="str">
            <v>SALINE</v>
          </cell>
          <cell r="C78">
            <v>94780789</v>
          </cell>
          <cell r="D78">
            <v>66637849</v>
          </cell>
          <cell r="E78">
            <v>27003141</v>
          </cell>
          <cell r="F78">
            <v>460549100</v>
          </cell>
          <cell r="G78">
            <v>108301060</v>
          </cell>
          <cell r="H78">
            <v>44225230</v>
          </cell>
          <cell r="I78">
            <v>3808810</v>
          </cell>
          <cell r="J78">
            <v>1433969370</v>
          </cell>
          <cell r="K78">
            <v>57505260</v>
          </cell>
          <cell r="L78">
            <v>50884210</v>
          </cell>
          <cell r="M78">
            <v>0</v>
          </cell>
          <cell r="N78">
            <v>2347664819</v>
          </cell>
          <cell r="O78">
            <v>14200</v>
          </cell>
        </row>
        <row r="79">
          <cell r="A79">
            <v>77</v>
          </cell>
          <cell r="B79" t="str">
            <v>SARPY</v>
          </cell>
          <cell r="C79">
            <v>404278150</v>
          </cell>
          <cell r="D79">
            <v>55591706</v>
          </cell>
          <cell r="E79">
            <v>44960702</v>
          </cell>
          <cell r="F79">
            <v>10695605436</v>
          </cell>
          <cell r="G79">
            <v>2451794802</v>
          </cell>
          <cell r="H79">
            <v>1176137722</v>
          </cell>
          <cell r="I79">
            <v>21798163</v>
          </cell>
          <cell r="J79">
            <v>360553352</v>
          </cell>
          <cell r="K79">
            <v>240700956</v>
          </cell>
          <cell r="L79">
            <v>61408023</v>
          </cell>
          <cell r="M79">
            <v>0</v>
          </cell>
          <cell r="N79">
            <v>15512829012</v>
          </cell>
          <cell r="O79">
            <v>158840</v>
          </cell>
        </row>
        <row r="80">
          <cell r="A80">
            <v>78</v>
          </cell>
          <cell r="B80" t="str">
            <v>SAUNDERS</v>
          </cell>
          <cell r="C80">
            <v>108072059</v>
          </cell>
          <cell r="D80">
            <v>21524105</v>
          </cell>
          <cell r="E80">
            <v>48511408</v>
          </cell>
          <cell r="F80">
            <v>1400081049</v>
          </cell>
          <cell r="G80">
            <v>140215576</v>
          </cell>
          <cell r="H80">
            <v>0</v>
          </cell>
          <cell r="I80">
            <v>6200184</v>
          </cell>
          <cell r="J80">
            <v>1965125208</v>
          </cell>
          <cell r="K80">
            <v>149489879</v>
          </cell>
          <cell r="L80">
            <v>55964480</v>
          </cell>
          <cell r="M80">
            <v>0</v>
          </cell>
          <cell r="N80">
            <v>3895183948</v>
          </cell>
          <cell r="O80">
            <v>20780</v>
          </cell>
        </row>
        <row r="81">
          <cell r="A81">
            <v>79</v>
          </cell>
          <cell r="B81" t="str">
            <v>SCOTTS BLUFF</v>
          </cell>
          <cell r="C81">
            <v>173989354</v>
          </cell>
          <cell r="D81">
            <v>78564031</v>
          </cell>
          <cell r="E81">
            <v>203158585</v>
          </cell>
          <cell r="F81">
            <v>1353222469</v>
          </cell>
          <cell r="G81">
            <v>519294729</v>
          </cell>
          <cell r="H81">
            <v>41071570</v>
          </cell>
          <cell r="I81">
            <v>650248</v>
          </cell>
          <cell r="J81">
            <v>472758350</v>
          </cell>
          <cell r="K81">
            <v>104964328</v>
          </cell>
          <cell r="L81">
            <v>40439325</v>
          </cell>
          <cell r="M81">
            <v>1188326</v>
          </cell>
          <cell r="N81">
            <v>2989301315</v>
          </cell>
          <cell r="O81">
            <v>36970</v>
          </cell>
        </row>
        <row r="82">
          <cell r="A82">
            <v>80</v>
          </cell>
          <cell r="B82" t="str">
            <v>SEWARD</v>
          </cell>
          <cell r="C82">
            <v>130653774</v>
          </cell>
          <cell r="D82">
            <v>51349730</v>
          </cell>
          <cell r="E82">
            <v>57552808</v>
          </cell>
          <cell r="F82">
            <v>893662615</v>
          </cell>
          <cell r="G82">
            <v>145327219</v>
          </cell>
          <cell r="H82">
            <v>20583217</v>
          </cell>
          <cell r="I82">
            <v>1380565</v>
          </cell>
          <cell r="J82">
            <v>1717767655</v>
          </cell>
          <cell r="K82">
            <v>102095861</v>
          </cell>
          <cell r="L82">
            <v>51502972</v>
          </cell>
          <cell r="M82">
            <v>0</v>
          </cell>
          <cell r="N82">
            <v>3171876416</v>
          </cell>
          <cell r="O82">
            <v>16750</v>
          </cell>
        </row>
        <row r="83">
          <cell r="A83">
            <v>81</v>
          </cell>
          <cell r="B83" t="str">
            <v>SHERIDAN</v>
          </cell>
          <cell r="C83">
            <v>41429029</v>
          </cell>
          <cell r="D83">
            <v>20879457</v>
          </cell>
          <cell r="E83">
            <v>56612091</v>
          </cell>
          <cell r="F83">
            <v>99892875</v>
          </cell>
          <cell r="G83">
            <v>29121143</v>
          </cell>
          <cell r="H83">
            <v>0</v>
          </cell>
          <cell r="I83">
            <v>485488</v>
          </cell>
          <cell r="J83">
            <v>775992597</v>
          </cell>
          <cell r="K83">
            <v>50070685</v>
          </cell>
          <cell r="L83">
            <v>35491667</v>
          </cell>
          <cell r="M83">
            <v>55436</v>
          </cell>
          <cell r="N83">
            <v>1110030468</v>
          </cell>
          <cell r="O83">
            <v>5469</v>
          </cell>
        </row>
        <row r="84">
          <cell r="A84">
            <v>82</v>
          </cell>
          <cell r="B84" t="str">
            <v>SHERMAN</v>
          </cell>
          <cell r="C84">
            <v>34879579</v>
          </cell>
          <cell r="D84">
            <v>7103337</v>
          </cell>
          <cell r="E84">
            <v>15697486</v>
          </cell>
          <cell r="F84">
            <v>67590445</v>
          </cell>
          <cell r="G84">
            <v>18155310</v>
          </cell>
          <cell r="H84">
            <v>225355</v>
          </cell>
          <cell r="I84">
            <v>27127920</v>
          </cell>
          <cell r="J84">
            <v>744112255</v>
          </cell>
          <cell r="K84">
            <v>42736645</v>
          </cell>
          <cell r="L84">
            <v>30960250</v>
          </cell>
          <cell r="M84">
            <v>0</v>
          </cell>
          <cell r="N84">
            <v>988588582</v>
          </cell>
          <cell r="O84">
            <v>3152</v>
          </cell>
        </row>
        <row r="85">
          <cell r="A85">
            <v>83</v>
          </cell>
          <cell r="B85" t="str">
            <v>SIOUX</v>
          </cell>
          <cell r="C85">
            <v>21809930</v>
          </cell>
          <cell r="D85">
            <v>13006443</v>
          </cell>
          <cell r="E85">
            <v>47812345</v>
          </cell>
          <cell r="F85">
            <v>17623926</v>
          </cell>
          <cell r="G85">
            <v>6039020</v>
          </cell>
          <cell r="H85">
            <v>0</v>
          </cell>
          <cell r="I85">
            <v>560291</v>
          </cell>
          <cell r="J85">
            <v>498332164</v>
          </cell>
          <cell r="K85">
            <v>34507690</v>
          </cell>
          <cell r="L85">
            <v>15879427</v>
          </cell>
          <cell r="M85">
            <v>6000</v>
          </cell>
          <cell r="N85">
            <v>655577236</v>
          </cell>
          <cell r="O85">
            <v>1311</v>
          </cell>
        </row>
        <row r="86">
          <cell r="A86">
            <v>84</v>
          </cell>
          <cell r="B86" t="str">
            <v>STANTON</v>
          </cell>
          <cell r="C86">
            <v>133662419</v>
          </cell>
          <cell r="D86">
            <v>58449699</v>
          </cell>
          <cell r="E86">
            <v>3351115</v>
          </cell>
          <cell r="F86">
            <v>243608480</v>
          </cell>
          <cell r="G86">
            <v>26304370</v>
          </cell>
          <cell r="H86">
            <v>21400570</v>
          </cell>
          <cell r="I86">
            <v>0</v>
          </cell>
          <cell r="J86">
            <v>1029505025</v>
          </cell>
          <cell r="K86">
            <v>50364145</v>
          </cell>
          <cell r="L86">
            <v>49927025</v>
          </cell>
          <cell r="M86">
            <v>0</v>
          </cell>
          <cell r="N86">
            <v>1616572848</v>
          </cell>
          <cell r="O86">
            <v>6129</v>
          </cell>
        </row>
        <row r="87">
          <cell r="A87">
            <v>85</v>
          </cell>
          <cell r="B87" t="str">
            <v>THAYER</v>
          </cell>
          <cell r="C87">
            <v>74649329</v>
          </cell>
          <cell r="D87">
            <v>48767705</v>
          </cell>
          <cell r="E87">
            <v>80567548</v>
          </cell>
          <cell r="F87">
            <v>145297838</v>
          </cell>
          <cell r="G87">
            <v>37128512</v>
          </cell>
          <cell r="H87">
            <v>9636028</v>
          </cell>
          <cell r="I87">
            <v>2108268</v>
          </cell>
          <cell r="J87">
            <v>1497800702</v>
          </cell>
          <cell r="K87">
            <v>38943689</v>
          </cell>
          <cell r="L87">
            <v>44425759</v>
          </cell>
          <cell r="M87">
            <v>0</v>
          </cell>
          <cell r="N87">
            <v>1979325378</v>
          </cell>
          <cell r="O87">
            <v>5228</v>
          </cell>
        </row>
        <row r="88">
          <cell r="A88">
            <v>86</v>
          </cell>
          <cell r="B88" t="str">
            <v>THOMAS</v>
          </cell>
          <cell r="C88">
            <v>6163437</v>
          </cell>
          <cell r="D88">
            <v>14793972</v>
          </cell>
          <cell r="E88">
            <v>59403016</v>
          </cell>
          <cell r="F88">
            <v>14196423</v>
          </cell>
          <cell r="G88">
            <v>3765779</v>
          </cell>
          <cell r="H88">
            <v>0</v>
          </cell>
          <cell r="I88">
            <v>0</v>
          </cell>
          <cell r="J88">
            <v>176601814</v>
          </cell>
          <cell r="K88">
            <v>15435815</v>
          </cell>
          <cell r="L88">
            <v>3350495</v>
          </cell>
          <cell r="M88">
            <v>1520</v>
          </cell>
          <cell r="N88">
            <v>293712271</v>
          </cell>
          <cell r="O88">
            <v>647</v>
          </cell>
        </row>
        <row r="89">
          <cell r="A89">
            <v>87</v>
          </cell>
          <cell r="B89" t="str">
            <v>THURSTON</v>
          </cell>
          <cell r="C89">
            <v>42592847</v>
          </cell>
          <cell r="D89">
            <v>7970666</v>
          </cell>
          <cell r="E89">
            <v>14687433</v>
          </cell>
          <cell r="F89">
            <v>91093502</v>
          </cell>
          <cell r="G89">
            <v>18332375</v>
          </cell>
          <cell r="H89">
            <v>2742805</v>
          </cell>
          <cell r="I89">
            <v>1153755</v>
          </cell>
          <cell r="J89">
            <v>799994290</v>
          </cell>
          <cell r="K89">
            <v>24591170</v>
          </cell>
          <cell r="L89">
            <v>27612215</v>
          </cell>
          <cell r="M89">
            <v>0</v>
          </cell>
          <cell r="N89">
            <v>1030771058</v>
          </cell>
          <cell r="O89">
            <v>6940</v>
          </cell>
        </row>
        <row r="90">
          <cell r="A90">
            <v>88</v>
          </cell>
          <cell r="B90" t="str">
            <v>VALLEY</v>
          </cell>
          <cell r="C90">
            <v>61656033</v>
          </cell>
          <cell r="D90">
            <v>5823442</v>
          </cell>
          <cell r="E90">
            <v>10428662</v>
          </cell>
          <cell r="F90">
            <v>107937235</v>
          </cell>
          <cell r="G90">
            <v>33410400</v>
          </cell>
          <cell r="H90">
            <v>16459925</v>
          </cell>
          <cell r="I90">
            <v>0</v>
          </cell>
          <cell r="J90">
            <v>786563960</v>
          </cell>
          <cell r="K90">
            <v>39387515</v>
          </cell>
          <cell r="L90">
            <v>23338410</v>
          </cell>
          <cell r="M90">
            <v>0</v>
          </cell>
          <cell r="N90">
            <v>1085005582</v>
          </cell>
          <cell r="O90">
            <v>4260</v>
          </cell>
        </row>
        <row r="91">
          <cell r="A91">
            <v>89</v>
          </cell>
          <cell r="B91" t="str">
            <v>WASHINGTON</v>
          </cell>
          <cell r="C91">
            <v>141819568</v>
          </cell>
          <cell r="D91">
            <v>25466769</v>
          </cell>
          <cell r="E91">
            <v>32769991</v>
          </cell>
          <cell r="F91">
            <v>1092809585</v>
          </cell>
          <cell r="G91">
            <v>166394530</v>
          </cell>
          <cell r="H91">
            <v>196803615</v>
          </cell>
          <cell r="I91">
            <v>4996795</v>
          </cell>
          <cell r="J91">
            <v>936660795</v>
          </cell>
          <cell r="K91">
            <v>373213140</v>
          </cell>
          <cell r="L91">
            <v>57665510</v>
          </cell>
          <cell r="M91">
            <v>100</v>
          </cell>
          <cell r="N91">
            <v>3028600398</v>
          </cell>
          <cell r="O91">
            <v>20234</v>
          </cell>
        </row>
        <row r="92">
          <cell r="A92">
            <v>90</v>
          </cell>
          <cell r="B92" t="str">
            <v>WAYNE</v>
          </cell>
          <cell r="C92">
            <v>62179477</v>
          </cell>
          <cell r="D92">
            <v>26317134</v>
          </cell>
          <cell r="E92">
            <v>2380855</v>
          </cell>
          <cell r="F92">
            <v>293887590</v>
          </cell>
          <cell r="G92">
            <v>82887740</v>
          </cell>
          <cell r="H92">
            <v>9536690</v>
          </cell>
          <cell r="I92">
            <v>0</v>
          </cell>
          <cell r="J92">
            <v>1308938200</v>
          </cell>
          <cell r="K92">
            <v>63199015</v>
          </cell>
          <cell r="L92">
            <v>41748780</v>
          </cell>
          <cell r="M92">
            <v>0</v>
          </cell>
          <cell r="N92">
            <v>1891075481</v>
          </cell>
          <cell r="O92">
            <v>9595</v>
          </cell>
        </row>
        <row r="93">
          <cell r="A93">
            <v>91</v>
          </cell>
          <cell r="B93" t="str">
            <v>WEBSTER</v>
          </cell>
          <cell r="C93">
            <v>36682713</v>
          </cell>
          <cell r="D93">
            <v>30976359</v>
          </cell>
          <cell r="E93">
            <v>15667502</v>
          </cell>
          <cell r="F93">
            <v>72419705</v>
          </cell>
          <cell r="G93">
            <v>24673725</v>
          </cell>
          <cell r="H93">
            <v>0</v>
          </cell>
          <cell r="I93">
            <v>0</v>
          </cell>
          <cell r="J93">
            <v>830542230</v>
          </cell>
          <cell r="K93">
            <v>29121940</v>
          </cell>
          <cell r="L93">
            <v>20297670</v>
          </cell>
          <cell r="M93">
            <v>0</v>
          </cell>
          <cell r="N93">
            <v>1060381844</v>
          </cell>
          <cell r="O93">
            <v>3812</v>
          </cell>
        </row>
        <row r="94">
          <cell r="A94">
            <v>92</v>
          </cell>
          <cell r="B94" t="str">
            <v>WHEELER</v>
          </cell>
          <cell r="C94">
            <v>23784392</v>
          </cell>
          <cell r="D94">
            <v>595347</v>
          </cell>
          <cell r="E94">
            <v>112953</v>
          </cell>
          <cell r="F94">
            <v>14685219</v>
          </cell>
          <cell r="G94">
            <v>3138890</v>
          </cell>
          <cell r="H94">
            <v>0</v>
          </cell>
          <cell r="I94">
            <v>766630</v>
          </cell>
          <cell r="J94">
            <v>491630165</v>
          </cell>
          <cell r="K94">
            <v>15410585</v>
          </cell>
          <cell r="L94">
            <v>24055795</v>
          </cell>
          <cell r="M94">
            <v>0</v>
          </cell>
          <cell r="N94">
            <v>574179976</v>
          </cell>
          <cell r="O94">
            <v>818</v>
          </cell>
        </row>
        <row r="95">
          <cell r="A95">
            <v>93</v>
          </cell>
          <cell r="B95" t="str">
            <v>YORK</v>
          </cell>
          <cell r="C95">
            <v>192098853</v>
          </cell>
          <cell r="D95">
            <v>20006160</v>
          </cell>
          <cell r="E95">
            <v>48555267</v>
          </cell>
          <cell r="F95">
            <v>556411924</v>
          </cell>
          <cell r="G95">
            <v>212236997</v>
          </cell>
          <cell r="H95">
            <v>85284016</v>
          </cell>
          <cell r="I95">
            <v>1628768</v>
          </cell>
          <cell r="J95">
            <v>2205105134</v>
          </cell>
          <cell r="K95">
            <v>74893043</v>
          </cell>
          <cell r="L95">
            <v>64610971</v>
          </cell>
          <cell r="M95">
            <v>0</v>
          </cell>
          <cell r="N95">
            <v>3460831133</v>
          </cell>
          <cell r="O95">
            <v>13665</v>
          </cell>
        </row>
        <row r="96">
          <cell r="A96">
            <v>94</v>
          </cell>
          <cell r="B96" t="str">
            <v>STATE TOTALS</v>
          </cell>
          <cell r="C96">
            <v>10123239368</v>
          </cell>
          <cell r="D96">
            <v>3310358558</v>
          </cell>
          <cell r="E96">
            <v>4947096925</v>
          </cell>
          <cell r="F96">
            <v>89583918848</v>
          </cell>
          <cell r="G96">
            <v>28961470843</v>
          </cell>
          <cell r="H96">
            <v>5631677250</v>
          </cell>
          <cell r="I96">
            <v>552447957</v>
          </cell>
          <cell r="J96">
            <v>96436784038</v>
          </cell>
          <cell r="K96">
            <v>6103619045</v>
          </cell>
          <cell r="L96">
            <v>3439665215</v>
          </cell>
          <cell r="M96">
            <v>144603514</v>
          </cell>
          <cell r="N96">
            <v>249234881561</v>
          </cell>
          <cell r="O96">
            <v>1826341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35" sqref="A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278498197</v>
      </c>
      <c r="C29" s="17" t="s">
        <v>9</v>
      </c>
      <c r="D29" s="17" t="s">
        <v>9</v>
      </c>
      <c r="E29" s="18" t="s">
        <v>9</v>
      </c>
      <c r="F29" s="16">
        <v>82377746</v>
      </c>
      <c r="G29" s="17" t="s">
        <v>9</v>
      </c>
      <c r="H29" s="17" t="s">
        <v>9</v>
      </c>
      <c r="I29" s="19" t="s">
        <v>9</v>
      </c>
      <c r="J29" s="16">
        <v>181502687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287675370</v>
      </c>
      <c r="C30" s="22">
        <v>9177173</v>
      </c>
      <c r="D30" s="23">
        <v>0.0329523605497525</v>
      </c>
      <c r="E30" s="24">
        <v>0.0329523605497525</v>
      </c>
      <c r="F30" s="16">
        <v>88777422</v>
      </c>
      <c r="G30" s="22">
        <v>6399676</v>
      </c>
      <c r="H30" s="23">
        <v>0.07768695200764536</v>
      </c>
      <c r="I30" s="25">
        <v>0.07768695200764536</v>
      </c>
      <c r="J30" s="16">
        <v>205374282</v>
      </c>
      <c r="K30" s="22">
        <v>23871595</v>
      </c>
      <c r="L30" s="23">
        <v>0.13152199228874226</v>
      </c>
      <c r="M30" s="26">
        <v>0.13152199228874226</v>
      </c>
      <c r="N30" s="21"/>
    </row>
    <row r="31" spans="1:14" ht="12.75">
      <c r="A31" s="15">
        <v>2010</v>
      </c>
      <c r="B31" s="16">
        <v>292700126</v>
      </c>
      <c r="C31" s="22">
        <v>5024756</v>
      </c>
      <c r="D31" s="23">
        <v>0.01746675775545192</v>
      </c>
      <c r="E31" s="24">
        <v>0.05099468920439725</v>
      </c>
      <c r="F31" s="16">
        <v>95751818</v>
      </c>
      <c r="G31" s="22">
        <v>6974396</v>
      </c>
      <c r="H31" s="23">
        <v>0.07856047002581354</v>
      </c>
      <c r="I31" s="25">
        <v>0.16235054549805236</v>
      </c>
      <c r="J31" s="16">
        <v>236725447</v>
      </c>
      <c r="K31" s="22">
        <v>31351165</v>
      </c>
      <c r="L31" s="23">
        <v>0.15265380209582424</v>
      </c>
      <c r="M31" s="26">
        <v>0.3042531265666607</v>
      </c>
      <c r="N31" s="21"/>
    </row>
    <row r="32" spans="1:14" ht="12.75">
      <c r="A32" s="15">
        <v>2011</v>
      </c>
      <c r="B32" s="16">
        <v>293486705</v>
      </c>
      <c r="C32" s="22">
        <v>786579</v>
      </c>
      <c r="D32" s="23">
        <v>0.002687320332755853</v>
      </c>
      <c r="E32" s="24">
        <v>0.05381904860231465</v>
      </c>
      <c r="F32" s="16">
        <v>101897622</v>
      </c>
      <c r="G32" s="22">
        <v>6145804</v>
      </c>
      <c r="H32" s="23">
        <v>0.06418472388691356</v>
      </c>
      <c r="I32" s="25">
        <v>0.2369556943206482</v>
      </c>
      <c r="J32" s="16">
        <v>303771790</v>
      </c>
      <c r="K32" s="22">
        <v>67046343</v>
      </c>
      <c r="L32" s="23">
        <v>0.28322406335977895</v>
      </c>
      <c r="M32" s="26">
        <v>0.6736489967225664</v>
      </c>
      <c r="N32" s="21"/>
    </row>
    <row r="33" spans="1:14" ht="12.75">
      <c r="A33" s="15">
        <v>2012</v>
      </c>
      <c r="B33" s="16">
        <v>295097327</v>
      </c>
      <c r="C33" s="22">
        <v>1610622</v>
      </c>
      <c r="D33" s="23">
        <v>0.005487887432584042</v>
      </c>
      <c r="E33" s="24">
        <v>0.05960228891535697</v>
      </c>
      <c r="F33" s="16">
        <v>107329614</v>
      </c>
      <c r="G33" s="22">
        <v>5431992</v>
      </c>
      <c r="H33" s="23">
        <v>0.05330832941322222</v>
      </c>
      <c r="I33" s="25">
        <v>0.30289573594305436</v>
      </c>
      <c r="J33" s="16">
        <v>368100254</v>
      </c>
      <c r="K33" s="22">
        <v>64328464</v>
      </c>
      <c r="L33" s="23">
        <v>0.21176576007930165</v>
      </c>
      <c r="M33" s="26">
        <v>1.0280705486194812</v>
      </c>
      <c r="N33" s="21"/>
    </row>
    <row r="34" spans="1:14" ht="12.75">
      <c r="A34" s="15">
        <v>2013</v>
      </c>
      <c r="B34" s="16">
        <v>294842621</v>
      </c>
      <c r="C34" s="22">
        <v>-254706</v>
      </c>
      <c r="D34" s="23">
        <v>-0.0008631254054022659</v>
      </c>
      <c r="E34" s="24">
        <v>0.05868771926017173</v>
      </c>
      <c r="F34" s="16">
        <v>115933048</v>
      </c>
      <c r="G34" s="22">
        <v>8603434</v>
      </c>
      <c r="H34" s="23">
        <v>0.08015899507474238</v>
      </c>
      <c r="I34" s="25">
        <v>0.40733454882341646</v>
      </c>
      <c r="J34" s="16">
        <v>385998789</v>
      </c>
      <c r="K34" s="22">
        <v>17898535</v>
      </c>
      <c r="L34" s="23">
        <v>0.04862407674404919</v>
      </c>
      <c r="M34" s="26">
        <v>1.126683606617901</v>
      </c>
      <c r="N34" s="21"/>
    </row>
    <row r="35" spans="1:14" ht="12.75">
      <c r="A35" s="15">
        <v>2014</v>
      </c>
      <c r="B35" s="16">
        <v>313129987</v>
      </c>
      <c r="C35" s="22">
        <v>18287366</v>
      </c>
      <c r="D35" s="23">
        <v>0.062024160340102254</v>
      </c>
      <c r="E35" s="24">
        <v>0.12435193610966178</v>
      </c>
      <c r="F35" s="16">
        <v>117894816</v>
      </c>
      <c r="G35" s="22">
        <v>1961768</v>
      </c>
      <c r="H35" s="23">
        <v>0.016921559760940643</v>
      </c>
      <c r="I35" s="25">
        <v>0.4311488444949683</v>
      </c>
      <c r="J35" s="16">
        <v>481559726</v>
      </c>
      <c r="K35" s="22">
        <v>95560937</v>
      </c>
      <c r="L35" s="23">
        <v>0.24756797099692454</v>
      </c>
      <c r="M35" s="26">
        <v>1.6531823520607163</v>
      </c>
      <c r="N35" s="21"/>
    </row>
    <row r="36" spans="1:14" ht="12.75">
      <c r="A36" s="15">
        <v>2015</v>
      </c>
      <c r="B36" s="16">
        <v>317642729</v>
      </c>
      <c r="C36" s="22">
        <v>4512742</v>
      </c>
      <c r="D36" s="23">
        <v>0.014411720970051967</v>
      </c>
      <c r="E36" s="24">
        <v>0.1405557824850119</v>
      </c>
      <c r="F36" s="16">
        <v>126426216</v>
      </c>
      <c r="G36" s="22">
        <v>8531400</v>
      </c>
      <c r="H36" s="23">
        <v>0.07236450498383237</v>
      </c>
      <c r="I36" s="25">
        <v>0.5347132221850304</v>
      </c>
      <c r="J36" s="16">
        <v>555942543</v>
      </c>
      <c r="K36" s="22">
        <v>74382817</v>
      </c>
      <c r="L36" s="23">
        <v>0.15446228782014051</v>
      </c>
      <c r="M36" s="26">
        <v>2.062998968164036</v>
      </c>
      <c r="N36" s="21"/>
    </row>
    <row r="37" spans="1:14" ht="12.75">
      <c r="A37" s="15">
        <v>2016</v>
      </c>
      <c r="B37" s="16">
        <v>335729660</v>
      </c>
      <c r="C37" s="22">
        <v>18086931</v>
      </c>
      <c r="D37" s="23">
        <v>0.05694111449344713</v>
      </c>
      <c r="E37" s="24">
        <v>0.20550029988165416</v>
      </c>
      <c r="F37" s="16">
        <v>130383919</v>
      </c>
      <c r="G37" s="22">
        <v>3957703</v>
      </c>
      <c r="H37" s="23">
        <v>0.03130444875452098</v>
      </c>
      <c r="I37" s="25">
        <v>0.5827565736018074</v>
      </c>
      <c r="J37" s="16">
        <v>620402520</v>
      </c>
      <c r="K37" s="22">
        <v>64459977</v>
      </c>
      <c r="L37" s="23">
        <v>0.1159471924061764</v>
      </c>
      <c r="M37" s="26">
        <v>2.418145098865671</v>
      </c>
      <c r="N37" s="21"/>
    </row>
    <row r="38" spans="1:14" ht="12.75">
      <c r="A38" s="15">
        <v>2017</v>
      </c>
      <c r="B38" s="16">
        <v>337300567</v>
      </c>
      <c r="C38" s="22">
        <v>1570907</v>
      </c>
      <c r="D38" s="23">
        <v>0.004679083164710559</v>
      </c>
      <c r="E38" s="24">
        <v>0.21114093603988396</v>
      </c>
      <c r="F38" s="16">
        <v>136466467</v>
      </c>
      <c r="G38" s="22">
        <v>6082548</v>
      </c>
      <c r="H38" s="23">
        <v>0.04665105978291694</v>
      </c>
      <c r="I38" s="25">
        <v>0.6565938451387101</v>
      </c>
      <c r="J38" s="16">
        <v>627027545</v>
      </c>
      <c r="K38" s="22">
        <v>6625025</v>
      </c>
      <c r="L38" s="23">
        <v>0.010678591376450244</v>
      </c>
      <c r="M38" s="26">
        <v>2.454646073641874</v>
      </c>
      <c r="N38" s="21"/>
    </row>
    <row r="39" spans="1:14" ht="13.5" thickBot="1">
      <c r="A39" s="27">
        <v>2018</v>
      </c>
      <c r="B39" s="28">
        <v>386284323</v>
      </c>
      <c r="C39" s="29">
        <v>48983756</v>
      </c>
      <c r="D39" s="30">
        <v>0.14522286883674287</v>
      </c>
      <c r="E39" s="31">
        <v>0.387026297337214</v>
      </c>
      <c r="F39" s="28">
        <v>138961353</v>
      </c>
      <c r="G39" s="29">
        <v>2494886</v>
      </c>
      <c r="H39" s="30">
        <v>0.018282044335477667</v>
      </c>
      <c r="I39" s="32">
        <v>0.6868797672614155</v>
      </c>
      <c r="J39" s="28">
        <v>627324620</v>
      </c>
      <c r="K39" s="29">
        <v>297075</v>
      </c>
      <c r="L39" s="30">
        <v>0.0004737830137908854</v>
      </c>
      <c r="M39" s="33">
        <v>2.456282826270225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0.03325726965475885</v>
      </c>
      <c r="E41" s="38"/>
      <c r="F41" s="35"/>
      <c r="G41" s="36" t="s">
        <v>12</v>
      </c>
      <c r="H41" s="40">
        <v>0.053679214354368246</v>
      </c>
      <c r="I41" s="38"/>
      <c r="J41" s="35"/>
      <c r="K41" s="36" t="s">
        <v>13</v>
      </c>
      <c r="L41" s="40">
        <v>0.13203779653620504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278498197</v>
      </c>
      <c r="C30" s="66">
        <v>1560257</v>
      </c>
      <c r="D30" s="67">
        <v>0.005602395336153649</v>
      </c>
      <c r="E30" s="22">
        <v>276937940</v>
      </c>
      <c r="F30" s="68" t="s">
        <v>9</v>
      </c>
      <c r="G30" s="18" t="s">
        <v>9</v>
      </c>
      <c r="H30" s="16">
        <v>82377746</v>
      </c>
      <c r="I30" s="66">
        <v>581869</v>
      </c>
      <c r="J30" s="67">
        <v>0.0070634246292682005</v>
      </c>
      <c r="K30" s="22">
        <v>81795877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287675370</v>
      </c>
      <c r="C31" s="66">
        <v>2551351</v>
      </c>
      <c r="D31" s="67">
        <v>0.008868854500821534</v>
      </c>
      <c r="E31" s="22">
        <v>285124019</v>
      </c>
      <c r="F31" s="70">
        <v>0.0237912563577566</v>
      </c>
      <c r="G31" s="71">
        <v>0.0237912563577566</v>
      </c>
      <c r="H31" s="16">
        <v>88777422</v>
      </c>
      <c r="I31" s="66">
        <v>1281092</v>
      </c>
      <c r="J31" s="67">
        <v>0.01443038073351578</v>
      </c>
      <c r="K31" s="22">
        <v>87496330</v>
      </c>
      <c r="L31" s="70">
        <v>0.0621355189786329</v>
      </c>
      <c r="M31" s="72">
        <v>0.0621355189786329</v>
      </c>
      <c r="R31" s="21"/>
    </row>
    <row r="32" spans="1:18" ht="13.5" customHeight="1">
      <c r="A32" s="15">
        <v>2010</v>
      </c>
      <c r="B32" s="73">
        <v>292700126</v>
      </c>
      <c r="C32" s="74">
        <v>927747</v>
      </c>
      <c r="D32" s="75">
        <v>0.0031696159912141617</v>
      </c>
      <c r="E32" s="76">
        <v>291772379</v>
      </c>
      <c r="F32" s="70">
        <v>0.014241778849541411</v>
      </c>
      <c r="G32" s="71">
        <v>0.04766343963081384</v>
      </c>
      <c r="H32" s="73">
        <v>95751818</v>
      </c>
      <c r="I32" s="74">
        <v>992532</v>
      </c>
      <c r="J32" s="75">
        <v>0.01036567263923908</v>
      </c>
      <c r="K32" s="76">
        <v>94759286</v>
      </c>
      <c r="L32" s="70">
        <v>0.06738046527190213</v>
      </c>
      <c r="M32" s="72">
        <v>0.15030200025137858</v>
      </c>
      <c r="R32" s="21"/>
    </row>
    <row r="33" spans="1:18" ht="13.5" customHeight="1">
      <c r="A33" s="15">
        <v>2011</v>
      </c>
      <c r="B33" s="73">
        <v>293486705</v>
      </c>
      <c r="C33" s="74">
        <v>773922</v>
      </c>
      <c r="D33" s="75">
        <v>0.0026369916824682056</v>
      </c>
      <c r="E33" s="76">
        <v>292712783</v>
      </c>
      <c r="F33" s="77">
        <v>4.324220892204194E-05</v>
      </c>
      <c r="G33" s="71">
        <v>0.05104013653632379</v>
      </c>
      <c r="H33" s="73">
        <v>101897622</v>
      </c>
      <c r="I33" s="74">
        <v>3433855</v>
      </c>
      <c r="J33" s="75">
        <v>0.033699069051876404</v>
      </c>
      <c r="K33" s="76">
        <v>98463767</v>
      </c>
      <c r="L33" s="77">
        <v>0.02832268939269644</v>
      </c>
      <c r="M33" s="72">
        <v>0.19527143896362495</v>
      </c>
      <c r="R33" s="21"/>
    </row>
    <row r="34" spans="1:18" ht="13.5" customHeight="1">
      <c r="A34" s="15">
        <v>2012</v>
      </c>
      <c r="B34" s="73">
        <v>295097327</v>
      </c>
      <c r="C34" s="74">
        <v>733957</v>
      </c>
      <c r="D34" s="75">
        <v>0.0024871692585680385</v>
      </c>
      <c r="E34" s="76">
        <v>294363370</v>
      </c>
      <c r="F34" s="77">
        <v>0.0029870688690991983</v>
      </c>
      <c r="G34" s="71">
        <v>0.05696687867605836</v>
      </c>
      <c r="H34" s="73">
        <v>107329614</v>
      </c>
      <c r="I34" s="74">
        <v>5461141</v>
      </c>
      <c r="J34" s="75">
        <v>0.05088195882266007</v>
      </c>
      <c r="K34" s="76">
        <v>101868473</v>
      </c>
      <c r="L34" s="77">
        <v>-0.00028606163154622</v>
      </c>
      <c r="M34" s="72">
        <v>0.23660184875658044</v>
      </c>
      <c r="R34" s="21"/>
    </row>
    <row r="35" spans="1:18" ht="13.5" customHeight="1">
      <c r="A35" s="15">
        <v>2013</v>
      </c>
      <c r="B35" s="73">
        <v>294842621</v>
      </c>
      <c r="C35" s="74">
        <v>1296948</v>
      </c>
      <c r="D35" s="75">
        <v>0.004398780595563896</v>
      </c>
      <c r="E35" s="76">
        <v>293545673</v>
      </c>
      <c r="F35" s="77">
        <v>-0.00525810930168134</v>
      </c>
      <c r="G35" s="71">
        <v>0.05403078426392829</v>
      </c>
      <c r="H35" s="73">
        <v>115933048</v>
      </c>
      <c r="I35" s="74">
        <v>718878</v>
      </c>
      <c r="J35" s="75">
        <v>0.006200803070406637</v>
      </c>
      <c r="K35" s="76">
        <v>115214170</v>
      </c>
      <c r="L35" s="77">
        <v>0.07346114186155556</v>
      </c>
      <c r="M35" s="72">
        <v>0.3986079444319829</v>
      </c>
      <c r="R35" s="21"/>
    </row>
    <row r="36" spans="1:18" ht="13.5" customHeight="1">
      <c r="A36" s="15">
        <v>2014</v>
      </c>
      <c r="B36" s="73">
        <v>313129987</v>
      </c>
      <c r="C36" s="74">
        <v>864898</v>
      </c>
      <c r="D36" s="75">
        <v>0.0027621053105974167</v>
      </c>
      <c r="E36" s="76">
        <v>312265089</v>
      </c>
      <c r="F36" s="77">
        <v>0.05909073776684409</v>
      </c>
      <c r="G36" s="71">
        <v>0.12124635765595279</v>
      </c>
      <c r="H36" s="73">
        <v>117894816</v>
      </c>
      <c r="I36" s="74">
        <v>959743</v>
      </c>
      <c r="J36" s="75">
        <v>0.008140671766263242</v>
      </c>
      <c r="K36" s="76">
        <v>116935073</v>
      </c>
      <c r="L36" s="77">
        <v>0.008643135130890375</v>
      </c>
      <c r="M36" s="72">
        <v>0.4194983315032679</v>
      </c>
      <c r="R36" s="21"/>
    </row>
    <row r="37" spans="1:18" ht="13.5" customHeight="1">
      <c r="A37" s="15">
        <v>2015</v>
      </c>
      <c r="B37" s="73">
        <v>317642729</v>
      </c>
      <c r="C37" s="74">
        <v>1064786</v>
      </c>
      <c r="D37" s="75">
        <v>0.0033521497669792405</v>
      </c>
      <c r="E37" s="76">
        <v>316577943</v>
      </c>
      <c r="F37" s="77">
        <v>0.011011260955981197</v>
      </c>
      <c r="G37" s="71">
        <v>0.13673246868452796</v>
      </c>
      <c r="H37" s="73">
        <v>126426216</v>
      </c>
      <c r="I37" s="74">
        <v>8569550</v>
      </c>
      <c r="J37" s="75">
        <v>0.0677830142444507</v>
      </c>
      <c r="K37" s="76">
        <v>117856666</v>
      </c>
      <c r="L37" s="77">
        <v>-0.0003235935327300566</v>
      </c>
      <c r="M37" s="72">
        <v>0.43068573398451565</v>
      </c>
      <c r="R37" s="21"/>
    </row>
    <row r="38" spans="1:18" ht="13.5" customHeight="1">
      <c r="A38" s="15">
        <v>2016</v>
      </c>
      <c r="B38" s="73">
        <v>335729660</v>
      </c>
      <c r="C38" s="74">
        <v>279230</v>
      </c>
      <c r="D38" s="75">
        <v>0.0008317108473525992</v>
      </c>
      <c r="E38" s="76">
        <v>335450430</v>
      </c>
      <c r="F38" s="77">
        <v>0.05606204510350999</v>
      </c>
      <c r="G38" s="71">
        <v>0.2044976722057558</v>
      </c>
      <c r="H38" s="73">
        <v>130383919</v>
      </c>
      <c r="I38" s="74">
        <v>2673870</v>
      </c>
      <c r="J38" s="75">
        <v>0.02050766705363412</v>
      </c>
      <c r="K38" s="76">
        <v>127710049</v>
      </c>
      <c r="L38" s="77">
        <v>0.010154800488531587</v>
      </c>
      <c r="M38" s="72">
        <v>0.5502979287634309</v>
      </c>
      <c r="R38" s="21"/>
    </row>
    <row r="39" spans="1:18" ht="13.5" customHeight="1">
      <c r="A39" s="15">
        <v>2017</v>
      </c>
      <c r="B39" s="73">
        <v>337300567</v>
      </c>
      <c r="C39" s="74">
        <v>3102412</v>
      </c>
      <c r="D39" s="75">
        <v>0.009197766928153429</v>
      </c>
      <c r="E39" s="76">
        <v>334198155</v>
      </c>
      <c r="F39" s="77">
        <v>-0.004561720879829325</v>
      </c>
      <c r="G39" s="71">
        <v>0.20000114399304353</v>
      </c>
      <c r="H39" s="73">
        <v>136466467</v>
      </c>
      <c r="I39" s="74">
        <v>1063589</v>
      </c>
      <c r="J39" s="75">
        <v>0.007793775448147273</v>
      </c>
      <c r="K39" s="76">
        <v>135402878</v>
      </c>
      <c r="L39" s="77">
        <v>0.03849369645040352</v>
      </c>
      <c r="M39" s="72">
        <v>0.6436827247009161</v>
      </c>
      <c r="R39" s="21"/>
    </row>
    <row r="40" spans="1:18" ht="13.5" customHeight="1">
      <c r="A40" s="15">
        <v>2018</v>
      </c>
      <c r="B40" s="73">
        <v>386284323</v>
      </c>
      <c r="C40" s="74">
        <v>1303748</v>
      </c>
      <c r="D40" s="75">
        <v>0.0033750994342061354</v>
      </c>
      <c r="E40" s="76">
        <v>384980575</v>
      </c>
      <c r="F40" s="77">
        <v>0.14135762778009206</v>
      </c>
      <c r="G40" s="71">
        <v>0.38234494566584215</v>
      </c>
      <c r="H40" s="73">
        <v>138961353</v>
      </c>
      <c r="I40" s="74">
        <v>2137137</v>
      </c>
      <c r="J40" s="75">
        <v>0.015379362346882157</v>
      </c>
      <c r="K40" s="76">
        <v>136824216</v>
      </c>
      <c r="L40" s="77">
        <v>0.002621515804318434</v>
      </c>
      <c r="M40" s="72">
        <v>0.6609366320850779</v>
      </c>
      <c r="R40" s="21"/>
    </row>
    <row r="41" spans="1:18" ht="13.5" thickBot="1">
      <c r="A41" s="78" t="s">
        <v>25</v>
      </c>
      <c r="B41" s="79">
        <v>0.03325726965475885</v>
      </c>
      <c r="C41" s="80"/>
      <c r="D41" s="81"/>
      <c r="E41" s="82" t="s">
        <v>26</v>
      </c>
      <c r="F41" s="83">
        <v>0.029876518771023597</v>
      </c>
      <c r="G41" s="84"/>
      <c r="H41" s="79">
        <v>0.053679214354368246</v>
      </c>
      <c r="I41" s="80"/>
      <c r="J41" s="85"/>
      <c r="K41" s="86" t="s">
        <v>27</v>
      </c>
      <c r="L41" s="83">
        <v>0.029060330821465464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37477842</v>
      </c>
      <c r="C46" s="22">
        <v>13880006</v>
      </c>
      <c r="D46" s="100">
        <v>51357848</v>
      </c>
      <c r="E46" s="22">
        <v>150361</v>
      </c>
      <c r="F46" s="67">
        <v>0.0029277122359176733</v>
      </c>
      <c r="G46" s="22">
        <v>51207487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37631340</v>
      </c>
      <c r="C47" s="76">
        <v>16085069</v>
      </c>
      <c r="D47" s="104">
        <v>53716409</v>
      </c>
      <c r="E47" s="76">
        <v>709608</v>
      </c>
      <c r="F47" s="67">
        <v>0.01321026504210287</v>
      </c>
      <c r="G47" s="22">
        <v>53006801</v>
      </c>
      <c r="H47" s="70">
        <v>0.03210712800894617</v>
      </c>
      <c r="I47" s="105">
        <v>0.03210712800894617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37889457</v>
      </c>
      <c r="C48" s="76">
        <v>17923929</v>
      </c>
      <c r="D48" s="104">
        <v>55813386</v>
      </c>
      <c r="E48" s="76">
        <v>1071604</v>
      </c>
      <c r="F48" s="75">
        <v>0.019199766880296423</v>
      </c>
      <c r="G48" s="76">
        <v>54741782</v>
      </c>
      <c r="H48" s="77">
        <v>0.01908863639786494</v>
      </c>
      <c r="I48" s="105">
        <v>0.06588932620385496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37692201</v>
      </c>
      <c r="C49" s="76">
        <v>18550906</v>
      </c>
      <c r="D49" s="104">
        <v>56243107</v>
      </c>
      <c r="E49" s="76">
        <v>956639</v>
      </c>
      <c r="F49" s="75">
        <v>0.017008999876198163</v>
      </c>
      <c r="G49" s="76">
        <v>55286468</v>
      </c>
      <c r="H49" s="77">
        <v>-0.009440710155087169</v>
      </c>
      <c r="I49" s="105">
        <v>0.07649502759539302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38273433</v>
      </c>
      <c r="C50" s="76">
        <v>18687435</v>
      </c>
      <c r="D50" s="104">
        <v>56960868</v>
      </c>
      <c r="E50" s="76">
        <v>757531</v>
      </c>
      <c r="F50" s="75">
        <v>0.01329914775877362</v>
      </c>
      <c r="G50" s="76">
        <v>56203337</v>
      </c>
      <c r="H50" s="77">
        <v>-0.0007071088729148623</v>
      </c>
      <c r="I50" s="105">
        <v>0.09434758637083081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38884270</v>
      </c>
      <c r="C51" s="76">
        <v>19954005</v>
      </c>
      <c r="D51" s="104">
        <v>58838275</v>
      </c>
      <c r="E51" s="76">
        <v>793455</v>
      </c>
      <c r="F51" s="75">
        <v>0.013485354558745987</v>
      </c>
      <c r="G51" s="76">
        <v>58044820</v>
      </c>
      <c r="H51" s="77">
        <v>0.019029766189658487</v>
      </c>
      <c r="I51" s="105">
        <v>0.1302035085270707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40438502</v>
      </c>
      <c r="C52" s="76">
        <v>20059841</v>
      </c>
      <c r="D52" s="104">
        <v>60498343</v>
      </c>
      <c r="E52" s="76">
        <v>1171844</v>
      </c>
      <c r="F52" s="75">
        <v>0.019369852823902963</v>
      </c>
      <c r="G52" s="76">
        <v>59326499</v>
      </c>
      <c r="H52" s="77">
        <v>0.008297727967041861</v>
      </c>
      <c r="I52" s="105">
        <v>0.15515936337519437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44422467</v>
      </c>
      <c r="C53" s="76">
        <v>21895189</v>
      </c>
      <c r="D53" s="104">
        <v>66317656</v>
      </c>
      <c r="E53" s="76">
        <v>1531300</v>
      </c>
      <c r="F53" s="75">
        <v>0.023090381843411355</v>
      </c>
      <c r="G53" s="76">
        <v>64786356</v>
      </c>
      <c r="H53" s="77">
        <v>0.0708781891761895</v>
      </c>
      <c r="I53" s="105">
        <v>0.2614694447477628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43880705</v>
      </c>
      <c r="C54" s="76">
        <v>23311446</v>
      </c>
      <c r="D54" s="104">
        <v>67192151</v>
      </c>
      <c r="E54" s="76">
        <v>905383</v>
      </c>
      <c r="F54" s="75">
        <v>0.013474535143249098</v>
      </c>
      <c r="G54" s="76">
        <v>66286768</v>
      </c>
      <c r="H54" s="77">
        <v>-0.0004657583193229869</v>
      </c>
      <c r="I54" s="105">
        <v>0.29068429814271035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44114370</v>
      </c>
      <c r="C55" s="76">
        <v>21762325</v>
      </c>
      <c r="D55" s="104">
        <v>65876695</v>
      </c>
      <c r="E55" s="76">
        <v>1049075</v>
      </c>
      <c r="F55" s="75">
        <v>0.01592482743707771</v>
      </c>
      <c r="G55" s="76">
        <v>64827620</v>
      </c>
      <c r="H55" s="77">
        <v>-0.03519058349538475</v>
      </c>
      <c r="I55" s="105">
        <v>0.2622729052042835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44540815</v>
      </c>
      <c r="C56" s="76">
        <v>21775706</v>
      </c>
      <c r="D56" s="104">
        <v>66316521</v>
      </c>
      <c r="E56" s="76">
        <v>33250</v>
      </c>
      <c r="F56" s="75">
        <v>0.0005013833581529405</v>
      </c>
      <c r="G56" s="76">
        <v>66283271</v>
      </c>
      <c r="H56" s="77">
        <v>0.006171772885691974</v>
      </c>
      <c r="I56" s="105">
        <v>0.2906162072834516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0.017415520292636533</v>
      </c>
      <c r="C57" s="107">
        <v>0.046064006795894695</v>
      </c>
      <c r="D57" s="107">
        <v>0.02589164226916312</v>
      </c>
      <c r="E57" s="80"/>
      <c r="F57" s="85"/>
      <c r="G57" s="86" t="s">
        <v>47</v>
      </c>
      <c r="H57" s="83">
        <v>0.010976905978268316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76404943</v>
      </c>
      <c r="C31" s="115" t="s">
        <v>9</v>
      </c>
      <c r="D31" s="115" t="s">
        <v>9</v>
      </c>
      <c r="E31" s="18" t="s">
        <v>9</v>
      </c>
      <c r="F31" s="16">
        <v>59043512</v>
      </c>
      <c r="G31" s="115" t="s">
        <v>9</v>
      </c>
      <c r="H31" s="115" t="s">
        <v>9</v>
      </c>
      <c r="I31" s="19" t="s">
        <v>9</v>
      </c>
      <c r="J31" s="16">
        <v>45068331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86535331</v>
      </c>
      <c r="C32" s="22">
        <v>10130388</v>
      </c>
      <c r="D32" s="70">
        <v>0.13258812325794156</v>
      </c>
      <c r="E32" s="71">
        <v>0.13258812325794156</v>
      </c>
      <c r="F32" s="16">
        <v>59280994</v>
      </c>
      <c r="G32" s="22">
        <v>237482</v>
      </c>
      <c r="H32" s="70">
        <v>0.0040221523408024915</v>
      </c>
      <c r="I32" s="72">
        <v>0.0040221523408024915</v>
      </c>
      <c r="J32" s="16">
        <v>58532517</v>
      </c>
      <c r="K32" s="22">
        <v>13464186</v>
      </c>
      <c r="L32" s="70">
        <v>0.2987504906715982</v>
      </c>
      <c r="M32" s="105">
        <v>0.2987504906715982</v>
      </c>
      <c r="N32" s="21"/>
    </row>
    <row r="33" spans="1:14" ht="12.75">
      <c r="A33" s="15">
        <v>2010</v>
      </c>
      <c r="B33" s="16">
        <v>103333181</v>
      </c>
      <c r="C33" s="22">
        <v>16797850</v>
      </c>
      <c r="D33" s="70">
        <v>0.19411551103906913</v>
      </c>
      <c r="E33" s="71">
        <v>0.3524410456009371</v>
      </c>
      <c r="F33" s="16">
        <v>63749167</v>
      </c>
      <c r="G33" s="22">
        <v>4468173</v>
      </c>
      <c r="H33" s="70">
        <v>0.0753727746198048</v>
      </c>
      <c r="I33" s="72">
        <v>0.07969808774247711</v>
      </c>
      <c r="J33" s="16">
        <v>68484658</v>
      </c>
      <c r="K33" s="22">
        <v>9952141</v>
      </c>
      <c r="L33" s="70">
        <v>0.17002755921123297</v>
      </c>
      <c r="M33" s="105">
        <v>0.5195738666248813</v>
      </c>
      <c r="N33" s="21"/>
    </row>
    <row r="34" spans="1:14" ht="12.75">
      <c r="A34" s="15">
        <v>2011</v>
      </c>
      <c r="B34" s="16">
        <v>157098438</v>
      </c>
      <c r="C34" s="22">
        <v>53765257</v>
      </c>
      <c r="D34" s="70">
        <v>0.5203097057468888</v>
      </c>
      <c r="E34" s="71">
        <v>1.0561292480775752</v>
      </c>
      <c r="F34" s="16">
        <v>71471672</v>
      </c>
      <c r="G34" s="22">
        <v>7722505</v>
      </c>
      <c r="H34" s="70">
        <v>0.12113891621517188</v>
      </c>
      <c r="I34" s="72">
        <v>0.21049154393119435</v>
      </c>
      <c r="J34" s="16">
        <v>73318209</v>
      </c>
      <c r="K34" s="22">
        <v>4833551</v>
      </c>
      <c r="L34" s="70">
        <v>0.07057859586595293</v>
      </c>
      <c r="M34" s="105">
        <v>0.6268232564458621</v>
      </c>
      <c r="N34" s="117"/>
    </row>
    <row r="35" spans="1:14" ht="12.75">
      <c r="A35" s="15">
        <v>2012</v>
      </c>
      <c r="B35" s="16">
        <v>213004710</v>
      </c>
      <c r="C35" s="22">
        <v>55906272</v>
      </c>
      <c r="D35" s="70">
        <v>0.35586777762869926</v>
      </c>
      <c r="E35" s="71">
        <v>1.7878393941083106</v>
      </c>
      <c r="F35" s="16">
        <v>80502789</v>
      </c>
      <c r="G35" s="22">
        <v>9031117</v>
      </c>
      <c r="H35" s="70">
        <v>0.1263593917321537</v>
      </c>
      <c r="I35" s="72">
        <v>0.36344851911925563</v>
      </c>
      <c r="J35" s="16">
        <v>72282613</v>
      </c>
      <c r="K35" s="22">
        <v>-1035596</v>
      </c>
      <c r="L35" s="70">
        <v>-0.014124676722531506</v>
      </c>
      <c r="M35" s="105">
        <v>0.6038449038638684</v>
      </c>
      <c r="N35" s="117"/>
    </row>
    <row r="36" spans="1:14" ht="12.75">
      <c r="A36" s="15">
        <v>2013</v>
      </c>
      <c r="B36" s="16">
        <v>217262784</v>
      </c>
      <c r="C36" s="22">
        <v>4258074</v>
      </c>
      <c r="D36" s="70">
        <v>0.01999051570268094</v>
      </c>
      <c r="E36" s="71">
        <v>1.8435697412927852</v>
      </c>
      <c r="F36" s="16">
        <v>85968831</v>
      </c>
      <c r="G36" s="22">
        <v>5466042</v>
      </c>
      <c r="H36" s="70">
        <v>0.06789879043817973</v>
      </c>
      <c r="I36" s="72">
        <v>0.45602502439218046</v>
      </c>
      <c r="J36" s="16">
        <v>80453867</v>
      </c>
      <c r="K36" s="22">
        <v>8171254</v>
      </c>
      <c r="L36" s="70">
        <v>0.11304591326824336</v>
      </c>
      <c r="M36" s="105">
        <v>0.7851530157617774</v>
      </c>
      <c r="N36" s="117"/>
    </row>
    <row r="37" spans="1:14" ht="12.75">
      <c r="A37" s="15">
        <v>2014</v>
      </c>
      <c r="B37" s="16">
        <v>276844639</v>
      </c>
      <c r="C37" s="22">
        <v>59581855</v>
      </c>
      <c r="D37" s="70">
        <v>0.2742386611413393</v>
      </c>
      <c r="E37" s="71">
        <v>2.6233865000069434</v>
      </c>
      <c r="F37" s="16">
        <v>109382371</v>
      </c>
      <c r="G37" s="22">
        <v>23413540</v>
      </c>
      <c r="H37" s="70">
        <v>0.2723491726902742</v>
      </c>
      <c r="I37" s="72">
        <v>0.8525722352017272</v>
      </c>
      <c r="J37" s="16">
        <v>93009218</v>
      </c>
      <c r="K37" s="22">
        <v>12555351</v>
      </c>
      <c r="L37" s="70">
        <v>0.15605652615802793</v>
      </c>
      <c r="M37" s="105">
        <v>1.0637377940620876</v>
      </c>
      <c r="N37" s="117"/>
    </row>
    <row r="38" spans="1:14" ht="12.75">
      <c r="A38" s="15">
        <v>2015</v>
      </c>
      <c r="B38" s="16">
        <v>327180345</v>
      </c>
      <c r="C38" s="22">
        <v>50335706</v>
      </c>
      <c r="D38" s="70">
        <v>0.18181932719311208</v>
      </c>
      <c r="E38" s="71">
        <v>3.282188195598811</v>
      </c>
      <c r="F38" s="16">
        <v>122522856</v>
      </c>
      <c r="G38" s="22">
        <v>13140485</v>
      </c>
      <c r="H38" s="70">
        <v>0.12013348110729836</v>
      </c>
      <c r="I38" s="72">
        <v>1.0751281868192393</v>
      </c>
      <c r="J38" s="16">
        <v>103376792</v>
      </c>
      <c r="K38" s="22">
        <v>10367574</v>
      </c>
      <c r="L38" s="70">
        <v>0.11146824178222851</v>
      </c>
      <c r="M38" s="105">
        <v>1.2937790174657233</v>
      </c>
      <c r="N38" s="117"/>
    </row>
    <row r="39" spans="1:14" ht="12.75">
      <c r="A39" s="15">
        <v>2016</v>
      </c>
      <c r="B39" s="16">
        <v>366544437</v>
      </c>
      <c r="C39" s="22">
        <v>39364092</v>
      </c>
      <c r="D39" s="70">
        <v>0.12031313189060913</v>
      </c>
      <c r="E39" s="71">
        <v>3.7973916687563003</v>
      </c>
      <c r="F39" s="16">
        <v>137153465</v>
      </c>
      <c r="G39" s="22">
        <v>14630609</v>
      </c>
      <c r="H39" s="70">
        <v>0.11941126315240318</v>
      </c>
      <c r="I39" s="72">
        <v>1.3229218648104808</v>
      </c>
      <c r="J39" s="16">
        <v>113464662</v>
      </c>
      <c r="K39" s="22">
        <v>10087870</v>
      </c>
      <c r="L39" s="70">
        <v>0.09758350791152429</v>
      </c>
      <c r="M39" s="105">
        <v>1.5176140203638782</v>
      </c>
      <c r="N39" s="117"/>
    </row>
    <row r="40" spans="1:14" ht="12.75">
      <c r="A40" s="15">
        <v>2017</v>
      </c>
      <c r="B40" s="16">
        <v>370797696</v>
      </c>
      <c r="C40" s="22">
        <v>4253259</v>
      </c>
      <c r="D40" s="70">
        <v>0.011603665396782438</v>
      </c>
      <c r="E40" s="71">
        <v>3.85305899645786</v>
      </c>
      <c r="F40" s="16">
        <v>136563895</v>
      </c>
      <c r="G40" s="22">
        <v>-589570</v>
      </c>
      <c r="H40" s="70">
        <v>-0.004298615423241403</v>
      </c>
      <c r="I40" s="72">
        <v>1.3129365170554217</v>
      </c>
      <c r="J40" s="16">
        <v>115905710</v>
      </c>
      <c r="K40" s="22">
        <v>2441048</v>
      </c>
      <c r="L40" s="70">
        <v>0.02151372909390943</v>
      </c>
      <c r="M40" s="105">
        <v>1.5717772863610149</v>
      </c>
      <c r="N40" s="117"/>
    </row>
    <row r="41" spans="1:14" ht="13.5" thickBot="1">
      <c r="A41" s="27">
        <v>2018</v>
      </c>
      <c r="B41" s="28">
        <v>371418816</v>
      </c>
      <c r="C41" s="29">
        <v>621120</v>
      </c>
      <c r="D41" s="118">
        <v>0.0016750913144832486</v>
      </c>
      <c r="E41" s="119">
        <v>3.8611883134315015</v>
      </c>
      <c r="F41" s="28">
        <v>136338424</v>
      </c>
      <c r="G41" s="29">
        <v>-225471</v>
      </c>
      <c r="H41" s="118">
        <v>-0.001651029358821378</v>
      </c>
      <c r="I41" s="120">
        <v>1.3091177909606733</v>
      </c>
      <c r="J41" s="28">
        <v>115979106</v>
      </c>
      <c r="K41" s="29">
        <v>73396</v>
      </c>
      <c r="L41" s="118">
        <v>0.0006332388628653412</v>
      </c>
      <c r="M41" s="121">
        <v>1.5734058356853728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0.171316455243644</v>
      </c>
      <c r="E43" s="38"/>
      <c r="F43" s="35"/>
      <c r="G43" s="36" t="s">
        <v>57</v>
      </c>
      <c r="H43" s="40">
        <v>0.08728803462261667</v>
      </c>
      <c r="I43" s="38"/>
      <c r="J43" s="35"/>
      <c r="K43" s="36" t="s">
        <v>58</v>
      </c>
      <c r="L43" s="40">
        <v>0.0991344703535567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79809</v>
      </c>
      <c r="C47" s="115" t="s">
        <v>9</v>
      </c>
      <c r="D47" s="68" t="s">
        <v>9</v>
      </c>
      <c r="E47" s="125" t="s">
        <v>9</v>
      </c>
      <c r="F47" s="16">
        <v>906092</v>
      </c>
      <c r="G47" s="115" t="s">
        <v>9</v>
      </c>
      <c r="H47" s="115" t="s">
        <v>9</v>
      </c>
      <c r="I47" s="126" t="s">
        <v>9</v>
      </c>
      <c r="J47" s="16">
        <v>181502687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109502</v>
      </c>
      <c r="C48" s="22">
        <v>29693</v>
      </c>
      <c r="D48" s="70">
        <v>0.3720507712162789</v>
      </c>
      <c r="E48" s="128">
        <v>0.3720507712162789</v>
      </c>
      <c r="F48" s="16">
        <v>915938</v>
      </c>
      <c r="G48" s="22">
        <v>9846</v>
      </c>
      <c r="H48" s="70">
        <v>0.01086644623283287</v>
      </c>
      <c r="I48" s="128">
        <v>0.01086644623283287</v>
      </c>
      <c r="J48" s="16">
        <v>205374282</v>
      </c>
      <c r="K48" s="22">
        <v>23871595</v>
      </c>
      <c r="L48" s="70">
        <v>0.13152199228874226</v>
      </c>
      <c r="M48" s="129">
        <v>0.13152199228874226</v>
      </c>
    </row>
    <row r="49" spans="1:13" ht="12.75">
      <c r="A49" s="15">
        <v>2010</v>
      </c>
      <c r="B49" s="16">
        <v>148326</v>
      </c>
      <c r="C49" s="22">
        <v>38824</v>
      </c>
      <c r="D49" s="70">
        <v>0.354550601815492</v>
      </c>
      <c r="E49" s="128">
        <v>0.8585121978724204</v>
      </c>
      <c r="F49" s="16">
        <v>1010115</v>
      </c>
      <c r="G49" s="22">
        <v>94177</v>
      </c>
      <c r="H49" s="70">
        <v>0.10282027822843905</v>
      </c>
      <c r="I49" s="128">
        <v>0.11480401548628616</v>
      </c>
      <c r="J49" s="16">
        <v>236725447</v>
      </c>
      <c r="K49" s="22">
        <v>31351165</v>
      </c>
      <c r="L49" s="70">
        <v>0.15265380209582424</v>
      </c>
      <c r="M49" s="129">
        <v>0.3042531265666607</v>
      </c>
    </row>
    <row r="50" spans="1:17" ht="12.75">
      <c r="A50" s="15">
        <v>2011</v>
      </c>
      <c r="B50" s="16">
        <v>136410</v>
      </c>
      <c r="C50" s="22">
        <v>-11916</v>
      </c>
      <c r="D50" s="70">
        <v>-0.08033655596456454</v>
      </c>
      <c r="E50" s="128">
        <v>0.7092057286772169</v>
      </c>
      <c r="F50" s="16">
        <v>1747061</v>
      </c>
      <c r="G50" s="22">
        <v>736946</v>
      </c>
      <c r="H50" s="70">
        <v>0.7295664355048682</v>
      </c>
      <c r="I50" s="128">
        <v>0.9281276073511299</v>
      </c>
      <c r="J50" s="16">
        <v>303771790</v>
      </c>
      <c r="K50" s="22">
        <v>67046343</v>
      </c>
      <c r="L50" s="70">
        <v>0.28322406335977895</v>
      </c>
      <c r="M50" s="129">
        <v>0.6736489967225664</v>
      </c>
      <c r="Q50" s="54"/>
    </row>
    <row r="51" spans="1:17" ht="12.75">
      <c r="A51" s="15">
        <v>2012</v>
      </c>
      <c r="B51" s="16">
        <v>120332</v>
      </c>
      <c r="C51" s="22">
        <v>-16078</v>
      </c>
      <c r="D51" s="70">
        <v>-0.11786525914522396</v>
      </c>
      <c r="E51" s="128">
        <v>0.5077497525341753</v>
      </c>
      <c r="F51" s="16">
        <v>2189810</v>
      </c>
      <c r="G51" s="22">
        <v>442749</v>
      </c>
      <c r="H51" s="70">
        <v>0.25342503782065995</v>
      </c>
      <c r="I51" s="128">
        <v>1.4167634191671485</v>
      </c>
      <c r="J51" s="16">
        <v>368100254</v>
      </c>
      <c r="K51" s="22">
        <v>64328464</v>
      </c>
      <c r="L51" s="70">
        <v>0.21176576007930165</v>
      </c>
      <c r="M51" s="129">
        <v>1.0280705486194812</v>
      </c>
      <c r="Q51" s="54"/>
    </row>
    <row r="52" spans="1:17" ht="12.75">
      <c r="A52" s="15">
        <v>2013</v>
      </c>
      <c r="B52" s="16">
        <v>120079</v>
      </c>
      <c r="C52" s="22">
        <v>-253</v>
      </c>
      <c r="D52" s="70">
        <v>-0.002102516371372536</v>
      </c>
      <c r="E52" s="128">
        <v>0.5045796839955393</v>
      </c>
      <c r="F52" s="16">
        <v>2193228</v>
      </c>
      <c r="G52" s="22">
        <v>3418</v>
      </c>
      <c r="H52" s="70">
        <v>0.0015608660112064517</v>
      </c>
      <c r="I52" s="128">
        <v>1.4205356630452537</v>
      </c>
      <c r="J52" s="16">
        <v>385998789</v>
      </c>
      <c r="K52" s="22">
        <v>17898535</v>
      </c>
      <c r="L52" s="70">
        <v>0.04862407674404919</v>
      </c>
      <c r="M52" s="129">
        <v>1.126683606617901</v>
      </c>
      <c r="Q52" s="54"/>
    </row>
    <row r="53" spans="1:17" ht="12.75">
      <c r="A53" s="15">
        <v>2014</v>
      </c>
      <c r="B53" s="16">
        <v>120945</v>
      </c>
      <c r="C53" s="22">
        <v>866</v>
      </c>
      <c r="D53" s="70">
        <v>0.007211918820110094</v>
      </c>
      <c r="E53" s="128">
        <v>0.515430590534902</v>
      </c>
      <c r="F53" s="16">
        <v>2202553</v>
      </c>
      <c r="G53" s="22">
        <v>9325</v>
      </c>
      <c r="H53" s="70">
        <v>0.004251723942973553</v>
      </c>
      <c r="I53" s="128">
        <v>1.4308271124786445</v>
      </c>
      <c r="J53" s="16">
        <v>481559726</v>
      </c>
      <c r="K53" s="22">
        <v>95560937</v>
      </c>
      <c r="L53" s="70">
        <v>0.24756797099692454</v>
      </c>
      <c r="M53" s="129">
        <v>1.6531823520607163</v>
      </c>
      <c r="Q53" s="54"/>
    </row>
    <row r="54" spans="1:17" ht="12.75">
      <c r="A54" s="15">
        <v>2015</v>
      </c>
      <c r="B54" s="16">
        <v>201819</v>
      </c>
      <c r="C54" s="22">
        <v>80874</v>
      </c>
      <c r="D54" s="70">
        <v>0.6686841126131713</v>
      </c>
      <c r="E54" s="128">
        <v>1.5287749501935872</v>
      </c>
      <c r="F54" s="16">
        <v>2660731</v>
      </c>
      <c r="G54" s="22">
        <v>458178</v>
      </c>
      <c r="H54" s="70">
        <v>0.20802132797712472</v>
      </c>
      <c r="I54" s="128">
        <v>1.9364909964992518</v>
      </c>
      <c r="J54" s="16">
        <v>555942543</v>
      </c>
      <c r="K54" s="22">
        <v>74382817</v>
      </c>
      <c r="L54" s="70">
        <v>0.15446228782014051</v>
      </c>
      <c r="M54" s="129">
        <v>2.062998968164036</v>
      </c>
      <c r="Q54" s="54"/>
    </row>
    <row r="55" spans="1:17" ht="12.75">
      <c r="A55" s="15">
        <v>2016</v>
      </c>
      <c r="B55" s="16">
        <v>394690</v>
      </c>
      <c r="C55" s="22">
        <v>192871</v>
      </c>
      <c r="D55" s="70">
        <v>0.9556632428066733</v>
      </c>
      <c r="E55" s="128">
        <v>3.9454322194238745</v>
      </c>
      <c r="F55" s="16">
        <v>2845266</v>
      </c>
      <c r="G55" s="22">
        <v>184535</v>
      </c>
      <c r="H55" s="70">
        <v>0.06935500056187567</v>
      </c>
      <c r="I55" s="128">
        <v>2.1401513312114</v>
      </c>
      <c r="J55" s="16">
        <v>620402520</v>
      </c>
      <c r="K55" s="22">
        <v>64459977</v>
      </c>
      <c r="L55" s="70">
        <v>0.1159471924061764</v>
      </c>
      <c r="M55" s="129">
        <v>2.418145098865671</v>
      </c>
      <c r="Q55" s="54"/>
    </row>
    <row r="56" spans="1:17" ht="12.75">
      <c r="A56" s="15">
        <v>2017</v>
      </c>
      <c r="B56" s="16">
        <v>378552</v>
      </c>
      <c r="C56" s="22">
        <v>-16138</v>
      </c>
      <c r="D56" s="70">
        <v>-0.04088778535052826</v>
      </c>
      <c r="E56" s="128">
        <v>3.7432244483704844</v>
      </c>
      <c r="F56" s="16">
        <v>3381692</v>
      </c>
      <c r="G56" s="22">
        <v>536426</v>
      </c>
      <c r="H56" s="70">
        <v>0.18853281204639566</v>
      </c>
      <c r="I56" s="128">
        <v>2.7321728919359183</v>
      </c>
      <c r="J56" s="16">
        <v>627027545</v>
      </c>
      <c r="K56" s="22">
        <v>6625025</v>
      </c>
      <c r="L56" s="70">
        <v>0.010678591376450244</v>
      </c>
      <c r="M56" s="129">
        <v>2.454646073641874</v>
      </c>
      <c r="Q56" s="54"/>
    </row>
    <row r="57" spans="1:17" ht="13.5" thickBot="1">
      <c r="A57" s="27">
        <v>2018</v>
      </c>
      <c r="B57" s="28">
        <v>378303</v>
      </c>
      <c r="C57" s="29">
        <v>-249</v>
      </c>
      <c r="D57" s="118">
        <v>-0.0006577696062892285</v>
      </c>
      <c r="E57" s="130">
        <v>3.7401044994925385</v>
      </c>
      <c r="F57" s="28">
        <v>3209971</v>
      </c>
      <c r="G57" s="29">
        <v>-171721</v>
      </c>
      <c r="H57" s="118">
        <v>-0.05077960973382555</v>
      </c>
      <c r="I57" s="130">
        <v>2.542654609024249</v>
      </c>
      <c r="J57" s="28">
        <v>627324620</v>
      </c>
      <c r="K57" s="29">
        <v>297075</v>
      </c>
      <c r="L57" s="118">
        <v>0.0004737830137908854</v>
      </c>
      <c r="M57" s="129">
        <v>2.456282826270225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</v>
      </c>
      <c r="J59" s="39" t="s">
        <v>55</v>
      </c>
      <c r="K59" t="s">
        <v>62</v>
      </c>
      <c r="L59" s="40">
        <v>0.13203779653620504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76400742</v>
      </c>
      <c r="C7" s="66">
        <v>149157.52000000002</v>
      </c>
      <c r="D7" s="155">
        <v>512.2151534833778</v>
      </c>
      <c r="E7" s="156" t="s">
        <v>106</v>
      </c>
      <c r="F7" s="71" t="s">
        <v>106</v>
      </c>
      <c r="G7" s="16">
        <v>59048716</v>
      </c>
      <c r="H7" s="66">
        <v>193148.41999999998</v>
      </c>
      <c r="I7" s="157">
        <v>305.7167954053158</v>
      </c>
      <c r="J7" s="156" t="s">
        <v>106</v>
      </c>
      <c r="K7" s="72" t="s">
        <v>106</v>
      </c>
      <c r="L7" s="16">
        <v>45081256</v>
      </c>
      <c r="M7" s="66">
        <v>305853.07</v>
      </c>
      <c r="N7" s="158">
        <v>147.39513976433193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86694772</v>
      </c>
      <c r="C8" s="66">
        <v>148989.17</v>
      </c>
      <c r="D8" s="155">
        <v>581.8864015418033</v>
      </c>
      <c r="E8" s="156">
        <v>0.13601949802659719</v>
      </c>
      <c r="F8" s="71">
        <v>0.13601949802659719</v>
      </c>
      <c r="G8" s="16">
        <v>59360060</v>
      </c>
      <c r="H8" s="66">
        <v>193379.32</v>
      </c>
      <c r="I8" s="157">
        <v>306.9617785397115</v>
      </c>
      <c r="J8" s="156">
        <v>0.004072341307729258</v>
      </c>
      <c r="K8" s="72">
        <v>0.004072341307729258</v>
      </c>
      <c r="L8" s="16">
        <v>58668687</v>
      </c>
      <c r="M8" s="66">
        <v>306516.78</v>
      </c>
      <c r="N8" s="158">
        <v>191.40448689301772</v>
      </c>
      <c r="O8" s="159">
        <v>0.29858072117609663</v>
      </c>
      <c r="P8" s="160">
        <v>0.29858072117609663</v>
      </c>
    </row>
    <row r="9" spans="1:16" ht="12.75">
      <c r="A9" s="154">
        <v>2010</v>
      </c>
      <c r="B9" s="16">
        <v>103172479</v>
      </c>
      <c r="C9" s="66">
        <v>149614.62</v>
      </c>
      <c r="D9" s="155">
        <v>689.5882167130459</v>
      </c>
      <c r="E9" s="156">
        <v>0.18509079243967386</v>
      </c>
      <c r="F9" s="71">
        <v>0.34628624714326056</v>
      </c>
      <c r="G9" s="16">
        <v>63906187</v>
      </c>
      <c r="H9" s="66">
        <v>192767.97</v>
      </c>
      <c r="I9" s="157">
        <v>331.5187009543131</v>
      </c>
      <c r="J9" s="156">
        <v>0.07999993527345522</v>
      </c>
      <c r="K9" s="72">
        <v>0.08439806362221425</v>
      </c>
      <c r="L9" s="16">
        <v>68405030</v>
      </c>
      <c r="M9" s="66">
        <v>305017.23</v>
      </c>
      <c r="N9" s="158">
        <v>224.2661176878434</v>
      </c>
      <c r="O9" s="159">
        <v>0.1716868362296707</v>
      </c>
      <c r="P9" s="160">
        <v>0.5215299367836649</v>
      </c>
    </row>
    <row r="10" spans="1:16" ht="12.75">
      <c r="A10" s="154">
        <v>2011</v>
      </c>
      <c r="B10" s="16">
        <v>156968255</v>
      </c>
      <c r="C10" s="66">
        <v>150144.5</v>
      </c>
      <c r="D10" s="155">
        <v>1045.4479185051734</v>
      </c>
      <c r="E10" s="156">
        <v>0.5160466683847199</v>
      </c>
      <c r="F10" s="71">
        <v>1.0410327796737078</v>
      </c>
      <c r="G10" s="16">
        <v>71511133</v>
      </c>
      <c r="H10" s="66">
        <v>187354.93</v>
      </c>
      <c r="I10" s="157">
        <v>381.6880239020132</v>
      </c>
      <c r="J10" s="156">
        <v>0.1513318036155492</v>
      </c>
      <c r="K10" s="72">
        <v>0.248501978427373</v>
      </c>
      <c r="L10" s="16">
        <v>73342332</v>
      </c>
      <c r="M10" s="66">
        <v>307522.84</v>
      </c>
      <c r="N10" s="158">
        <v>238.4939343041967</v>
      </c>
      <c r="O10" s="159">
        <v>0.06344166815317609</v>
      </c>
      <c r="P10" s="160">
        <v>0.6180583341182171</v>
      </c>
    </row>
    <row r="11" spans="1:16" ht="12.75">
      <c r="A11" s="161">
        <v>2012</v>
      </c>
      <c r="B11" s="16">
        <v>213040413</v>
      </c>
      <c r="C11" s="66">
        <v>150720.27</v>
      </c>
      <c r="D11" s="155">
        <v>1413.4821613575932</v>
      </c>
      <c r="E11" s="156">
        <v>0.35203498551955703</v>
      </c>
      <c r="F11" s="71">
        <v>1.759547724711083</v>
      </c>
      <c r="G11" s="16">
        <v>80510109</v>
      </c>
      <c r="H11" s="66">
        <v>187360.88</v>
      </c>
      <c r="I11" s="157">
        <v>429.70607845138215</v>
      </c>
      <c r="J11" s="156">
        <v>0.12580445689251216</v>
      </c>
      <c r="K11" s="72">
        <v>0.4055690917526556</v>
      </c>
      <c r="L11" s="16">
        <v>72275866</v>
      </c>
      <c r="M11" s="66">
        <v>307489.71</v>
      </c>
      <c r="N11" s="158">
        <v>235.05133228685926</v>
      </c>
      <c r="O11" s="159">
        <v>-0.01443475712445764</v>
      </c>
      <c r="P11" s="160">
        <v>0.5947020550520161</v>
      </c>
    </row>
    <row r="12" spans="1:16" ht="12.75">
      <c r="A12" s="161">
        <v>2013</v>
      </c>
      <c r="B12" s="16">
        <v>217359491</v>
      </c>
      <c r="C12" s="66">
        <v>150798.33</v>
      </c>
      <c r="D12" s="155">
        <v>1441.391897377113</v>
      </c>
      <c r="E12" s="156">
        <v>0.01974537548653156</v>
      </c>
      <c r="F12" s="71">
        <v>1.814036030708507</v>
      </c>
      <c r="G12" s="16">
        <v>85957554</v>
      </c>
      <c r="H12" s="66">
        <v>187024.77</v>
      </c>
      <c r="I12" s="157">
        <v>459.6051849174845</v>
      </c>
      <c r="J12" s="156">
        <v>0.0695803665934998</v>
      </c>
      <c r="K12" s="72">
        <v>0.5033691044292979</v>
      </c>
      <c r="L12" s="16">
        <v>80147199</v>
      </c>
      <c r="M12" s="66">
        <v>307973.45</v>
      </c>
      <c r="N12" s="158">
        <v>260.2406116501276</v>
      </c>
      <c r="O12" s="159">
        <v>0.10716501420433167</v>
      </c>
      <c r="P12" s="160">
        <v>0.7655983234333423</v>
      </c>
    </row>
    <row r="13" spans="1:16" ht="12.75">
      <c r="A13" s="161">
        <v>2014</v>
      </c>
      <c r="B13" s="16">
        <v>276848585</v>
      </c>
      <c r="C13" s="66">
        <v>150827.23</v>
      </c>
      <c r="D13" s="155">
        <v>1835.5345052746775</v>
      </c>
      <c r="E13" s="156">
        <v>0.2734458328888777</v>
      </c>
      <c r="F13" s="71">
        <v>2.583522456904906</v>
      </c>
      <c r="G13" s="16">
        <v>109334716</v>
      </c>
      <c r="H13" s="66">
        <v>186946.37</v>
      </c>
      <c r="I13" s="157">
        <v>584.8453543120415</v>
      </c>
      <c r="J13" s="156">
        <v>0.2724951186463271</v>
      </c>
      <c r="K13" s="72">
        <v>0.9130298469099819</v>
      </c>
      <c r="L13" s="16">
        <v>93050467</v>
      </c>
      <c r="M13" s="66">
        <v>308720.75</v>
      </c>
      <c r="N13" s="158">
        <v>301.40658507729074</v>
      </c>
      <c r="O13" s="159">
        <v>0.15818427864174955</v>
      </c>
      <c r="P13" s="160">
        <v>1.044888220596728</v>
      </c>
    </row>
    <row r="14" spans="1:16" ht="12.75">
      <c r="A14" s="161">
        <v>2015</v>
      </c>
      <c r="B14" s="16">
        <v>327319722</v>
      </c>
      <c r="C14" s="66">
        <v>150828.91</v>
      </c>
      <c r="D14" s="155">
        <v>2170.139146401045</v>
      </c>
      <c r="E14" s="156">
        <v>0.18229275459809222</v>
      </c>
      <c r="F14" s="71">
        <v>3.236772636738224</v>
      </c>
      <c r="G14" s="16">
        <v>122746121</v>
      </c>
      <c r="H14" s="66">
        <v>187836.68</v>
      </c>
      <c r="I14" s="157">
        <v>653.4725858655509</v>
      </c>
      <c r="J14" s="156">
        <v>0.11734252661412709</v>
      </c>
      <c r="K14" s="72">
        <v>1.1375096026346359</v>
      </c>
      <c r="L14" s="16">
        <v>103245023</v>
      </c>
      <c r="M14" s="66">
        <v>307753.8</v>
      </c>
      <c r="N14" s="158">
        <v>335.47927921604867</v>
      </c>
      <c r="O14" s="159">
        <v>0.11304561952427332</v>
      </c>
      <c r="P14" s="160">
        <v>1.276053876351974</v>
      </c>
    </row>
    <row r="15" spans="1:16" ht="12.75">
      <c r="A15" s="161">
        <v>2016</v>
      </c>
      <c r="B15" s="16">
        <v>366848122</v>
      </c>
      <c r="C15" s="66">
        <v>150732.67</v>
      </c>
      <c r="D15" s="155">
        <v>2433.7664953457</v>
      </c>
      <c r="E15" s="156">
        <v>0.12147946797874895</v>
      </c>
      <c r="F15" s="71">
        <v>3.751453522596105</v>
      </c>
      <c r="G15" s="16">
        <v>137341514</v>
      </c>
      <c r="H15" s="66">
        <v>187324.34</v>
      </c>
      <c r="I15" s="157">
        <v>733.1749520644247</v>
      </c>
      <c r="J15" s="156">
        <v>0.121967421316236</v>
      </c>
      <c r="K15" s="72">
        <v>1.3982161369066748</v>
      </c>
      <c r="L15" s="16">
        <v>113335510</v>
      </c>
      <c r="M15" s="66">
        <v>307504.37</v>
      </c>
      <c r="N15" s="158">
        <v>368.5655264021126</v>
      </c>
      <c r="O15" s="159">
        <v>0.0986238174333157</v>
      </c>
      <c r="P15" s="160">
        <v>1.5005269983217016</v>
      </c>
    </row>
    <row r="16" spans="1:16" ht="12.75">
      <c r="A16" s="161">
        <v>2017</v>
      </c>
      <c r="B16" s="16">
        <v>370797696</v>
      </c>
      <c r="C16" s="66">
        <v>150354.71</v>
      </c>
      <c r="D16" s="155">
        <v>2466.1528461595917</v>
      </c>
      <c r="E16" s="156">
        <v>0.013307090419654785</v>
      </c>
      <c r="F16" s="71">
        <v>3.8146815442460786</v>
      </c>
      <c r="G16" s="16">
        <v>136540792</v>
      </c>
      <c r="H16" s="66">
        <v>184702.91</v>
      </c>
      <c r="I16" s="157">
        <v>739.2454834631463</v>
      </c>
      <c r="J16" s="156">
        <v>0.008279785584093738</v>
      </c>
      <c r="K16" s="72">
        <v>1.4180728523045756</v>
      </c>
      <c r="L16" s="16">
        <v>115795801</v>
      </c>
      <c r="M16" s="66">
        <v>309764.15</v>
      </c>
      <c r="N16" s="158">
        <v>373.8192460296002</v>
      </c>
      <c r="O16" s="159">
        <v>0.014254506325574508</v>
      </c>
      <c r="P16" s="160">
        <v>1.5361707762365482</v>
      </c>
    </row>
    <row r="17" spans="1:16" ht="13.5" thickBot="1">
      <c r="A17" s="162">
        <v>2018</v>
      </c>
      <c r="B17" s="28">
        <v>371399732</v>
      </c>
      <c r="C17" s="163">
        <v>150572.04</v>
      </c>
      <c r="D17" s="164">
        <v>2466.591619533082</v>
      </c>
      <c r="E17" s="165">
        <v>0.00017791815871165474</v>
      </c>
      <c r="F17" s="119">
        <v>3.815538163521214</v>
      </c>
      <c r="G17" s="28">
        <v>136489474</v>
      </c>
      <c r="H17" s="163">
        <v>184636.87</v>
      </c>
      <c r="I17" s="166">
        <v>739.2319529680069</v>
      </c>
      <c r="J17" s="165">
        <v>-1.8303115057326074E-05</v>
      </c>
      <c r="K17" s="120">
        <v>1.418028594038943</v>
      </c>
      <c r="L17" s="28">
        <v>115892282</v>
      </c>
      <c r="M17" s="163">
        <v>309921.57</v>
      </c>
      <c r="N17" s="167">
        <v>373.9406779592656</v>
      </c>
      <c r="O17" s="168">
        <v>0.0003248412995187942</v>
      </c>
      <c r="P17" s="169">
        <v>1.5369946292473025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0.17021182649786232</v>
      </c>
      <c r="E19" s="170"/>
      <c r="F19" s="38"/>
      <c r="G19" s="174"/>
      <c r="H19" s="36"/>
      <c r="I19" s="173">
        <v>0.09231058759962509</v>
      </c>
      <c r="J19" s="37"/>
      <c r="K19" s="38"/>
      <c r="L19" s="35"/>
      <c r="M19" s="36"/>
      <c r="N19" s="173">
        <v>0.09756930975430687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79809</v>
      </c>
      <c r="C24" s="66">
        <v>5303.51</v>
      </c>
      <c r="D24" s="183">
        <v>15.048335913385662</v>
      </c>
      <c r="E24" s="156" t="s">
        <v>106</v>
      </c>
      <c r="F24" s="184" t="s">
        <v>106</v>
      </c>
      <c r="G24" s="16">
        <v>906094</v>
      </c>
      <c r="H24" s="66">
        <v>5799.2</v>
      </c>
      <c r="I24" s="183">
        <v>156.2446544350945</v>
      </c>
      <c r="J24" s="156" t="s">
        <v>106</v>
      </c>
      <c r="K24" s="184" t="s">
        <v>106</v>
      </c>
      <c r="L24" s="16">
        <v>181516617</v>
      </c>
      <c r="M24" s="66">
        <v>659261.72</v>
      </c>
      <c r="N24" s="185">
        <v>275.33316662159604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110340</v>
      </c>
      <c r="C25" s="66">
        <v>5507.51</v>
      </c>
      <c r="D25" s="183">
        <v>20.034462034567344</v>
      </c>
      <c r="E25" s="156">
        <v>0.33134069772767816</v>
      </c>
      <c r="F25" s="184">
        <v>0.33134069772767816</v>
      </c>
      <c r="G25" s="16">
        <v>918563</v>
      </c>
      <c r="H25" s="66">
        <v>5860.2</v>
      </c>
      <c r="I25" s="183">
        <v>156.74601549435172</v>
      </c>
      <c r="J25" s="156">
        <v>0.0032088205581810208</v>
      </c>
      <c r="K25" s="184">
        <v>0.0032088205581810208</v>
      </c>
      <c r="L25" s="16">
        <v>205752422</v>
      </c>
      <c r="M25" s="66">
        <v>660252.98</v>
      </c>
      <c r="N25" s="185">
        <v>311.6266465014668</v>
      </c>
      <c r="O25" s="156">
        <v>0.1318165926945905</v>
      </c>
      <c r="P25" s="186">
        <v>0.1318165926945905</v>
      </c>
    </row>
    <row r="26" spans="1:16" ht="12.75">
      <c r="A26" s="154">
        <v>2010</v>
      </c>
      <c r="B26" s="16">
        <v>151611</v>
      </c>
      <c r="C26" s="66">
        <v>5011.69</v>
      </c>
      <c r="D26" s="183">
        <v>30.251472058327632</v>
      </c>
      <c r="E26" s="156">
        <v>0.5099717679532357</v>
      </c>
      <c r="F26" s="184">
        <v>1.0102868670959566</v>
      </c>
      <c r="G26" s="16">
        <v>1010630</v>
      </c>
      <c r="H26" s="66">
        <v>6153.1</v>
      </c>
      <c r="I26" s="183">
        <v>164.24728998391055</v>
      </c>
      <c r="J26" s="156">
        <v>0.047856237148363935</v>
      </c>
      <c r="K26" s="184">
        <v>0.05121861978414381</v>
      </c>
      <c r="L26" s="16">
        <v>236645937</v>
      </c>
      <c r="M26" s="66">
        <v>658564.61</v>
      </c>
      <c r="N26" s="185">
        <v>359.335945792775</v>
      </c>
      <c r="O26" s="156">
        <v>0.15309762443913372</v>
      </c>
      <c r="P26" s="186">
        <v>0.30509502433692687</v>
      </c>
    </row>
    <row r="27" spans="1:16" ht="12.75">
      <c r="A27" s="154">
        <v>2011</v>
      </c>
      <c r="B27" s="16">
        <v>136178</v>
      </c>
      <c r="C27" s="66">
        <v>4503.23</v>
      </c>
      <c r="D27" s="183">
        <v>30.240072126007334</v>
      </c>
      <c r="E27" s="156">
        <v>-0.00037683892864182316</v>
      </c>
      <c r="F27" s="184">
        <v>1.0095293127466973</v>
      </c>
      <c r="G27" s="16">
        <v>1745089</v>
      </c>
      <c r="H27" s="66">
        <v>9459.83</v>
      </c>
      <c r="I27" s="183">
        <v>184.47361104797866</v>
      </c>
      <c r="J27" s="156">
        <v>0.1231455390591191</v>
      </c>
      <c r="K27" s="184">
        <v>0.18067150338644536</v>
      </c>
      <c r="L27" s="16">
        <v>303702987</v>
      </c>
      <c r="M27" s="66">
        <v>658985.33</v>
      </c>
      <c r="N27" s="185">
        <v>460.86456431435283</v>
      </c>
      <c r="O27" s="156">
        <v>0.2825451216620789</v>
      </c>
      <c r="P27" s="186">
        <v>0.6738432567687778</v>
      </c>
    </row>
    <row r="28" spans="1:16" ht="12.75">
      <c r="A28" s="161">
        <v>2012</v>
      </c>
      <c r="B28" s="16">
        <v>120332</v>
      </c>
      <c r="C28" s="66">
        <v>4010.19</v>
      </c>
      <c r="D28" s="183">
        <v>30.006558292749222</v>
      </c>
      <c r="E28" s="156">
        <v>-0.00772199987768161</v>
      </c>
      <c r="F28" s="184">
        <v>0.9940117276394698</v>
      </c>
      <c r="G28" s="16">
        <v>2189858</v>
      </c>
      <c r="H28" s="66">
        <v>9769.52</v>
      </c>
      <c r="I28" s="183">
        <v>224.152056600529</v>
      </c>
      <c r="J28" s="156">
        <v>0.21509008972687477</v>
      </c>
      <c r="K28" s="184">
        <v>0.4346222429878</v>
      </c>
      <c r="L28" s="16">
        <v>368136578</v>
      </c>
      <c r="M28" s="66">
        <v>659350.57</v>
      </c>
      <c r="N28" s="185">
        <v>558.3320842507196</v>
      </c>
      <c r="O28" s="156">
        <v>0.2114884230280825</v>
      </c>
      <c r="P28" s="186">
        <v>1.0278417275389964</v>
      </c>
    </row>
    <row r="29" spans="1:16" ht="12.75">
      <c r="A29" s="161">
        <v>2013</v>
      </c>
      <c r="B29" s="16">
        <v>120079</v>
      </c>
      <c r="C29" s="66">
        <v>4001.73</v>
      </c>
      <c r="D29" s="183">
        <v>30.006772071079258</v>
      </c>
      <c r="E29" s="156">
        <v>7.124386874025789E-06</v>
      </c>
      <c r="F29" s="184">
        <v>0.9940259337504488</v>
      </c>
      <c r="G29" s="16">
        <v>2155730</v>
      </c>
      <c r="H29" s="66">
        <v>9541.97</v>
      </c>
      <c r="I29" s="183">
        <v>225.92085282179679</v>
      </c>
      <c r="J29" s="156">
        <v>0.007891055063661716</v>
      </c>
      <c r="K29" s="184">
        <v>0.44594292610277064</v>
      </c>
      <c r="L29" s="16">
        <v>385740053</v>
      </c>
      <c r="M29" s="66">
        <v>659340.25</v>
      </c>
      <c r="N29" s="185">
        <v>585.0394435953212</v>
      </c>
      <c r="O29" s="156">
        <v>0.04783418345095257</v>
      </c>
      <c r="P29" s="186">
        <v>1.1248418807435931</v>
      </c>
    </row>
    <row r="30" spans="1:16" ht="12.75">
      <c r="A30" s="161">
        <v>2014</v>
      </c>
      <c r="B30" s="16">
        <v>120089</v>
      </c>
      <c r="C30" s="66">
        <v>4002.05</v>
      </c>
      <c r="D30" s="183">
        <v>30.006871478367337</v>
      </c>
      <c r="E30" s="156">
        <v>3.3128284456542203E-06</v>
      </c>
      <c r="F30" s="184">
        <v>0.9940325396162836</v>
      </c>
      <c r="G30" s="16">
        <v>2196046</v>
      </c>
      <c r="H30" s="66">
        <v>9771.59</v>
      </c>
      <c r="I30" s="183">
        <v>224.7378369333957</v>
      </c>
      <c r="J30" s="156">
        <v>-0.005236417416210063</v>
      </c>
      <c r="K30" s="184">
        <v>0.43837136538168037</v>
      </c>
      <c r="L30" s="16">
        <v>481549903</v>
      </c>
      <c r="M30" s="66">
        <v>660267.99</v>
      </c>
      <c r="N30" s="185">
        <v>729.3249260803935</v>
      </c>
      <c r="O30" s="156">
        <v>0.24662522170877127</v>
      </c>
      <c r="P30" s="186">
        <v>1.6488814806780645</v>
      </c>
    </row>
    <row r="31" spans="1:16" ht="12.75">
      <c r="A31" s="161">
        <v>2015</v>
      </c>
      <c r="B31" s="16">
        <v>201359</v>
      </c>
      <c r="C31" s="66">
        <v>4025.5</v>
      </c>
      <c r="D31" s="183">
        <v>50.02086697304683</v>
      </c>
      <c r="E31" s="156">
        <v>0.6669804117736183</v>
      </c>
      <c r="F31" s="184">
        <v>2.324013183979546</v>
      </c>
      <c r="G31" s="16">
        <v>2605401</v>
      </c>
      <c r="H31" s="66">
        <v>9795.29</v>
      </c>
      <c r="I31" s="183">
        <v>265.9850805846483</v>
      </c>
      <c r="J31" s="156">
        <v>0.18353493214174174</v>
      </c>
      <c r="K31" s="184">
        <v>0.7023627563216315</v>
      </c>
      <c r="L31" s="16">
        <v>556117626</v>
      </c>
      <c r="M31" s="66">
        <v>660240.18</v>
      </c>
      <c r="N31" s="185">
        <v>842.2959444849297</v>
      </c>
      <c r="O31" s="156">
        <v>0.1548980630782436</v>
      </c>
      <c r="P31" s="186">
        <v>2.059188091358927</v>
      </c>
    </row>
    <row r="32" spans="1:16" ht="12.75">
      <c r="A32" s="161">
        <v>2016</v>
      </c>
      <c r="B32" s="16">
        <v>394689</v>
      </c>
      <c r="C32" s="66">
        <v>3946.89</v>
      </c>
      <c r="D32" s="183">
        <v>100</v>
      </c>
      <c r="E32" s="156">
        <v>0.9991656692772609</v>
      </c>
      <c r="F32" s="184">
        <v>5.645253041636909</v>
      </c>
      <c r="G32" s="16">
        <v>2843480</v>
      </c>
      <c r="H32" s="66">
        <v>9952.11</v>
      </c>
      <c r="I32" s="183">
        <v>285.71629533837546</v>
      </c>
      <c r="J32" s="156">
        <v>0.07418165977714607</v>
      </c>
      <c r="K32" s="184">
        <v>0.8286468511283673</v>
      </c>
      <c r="L32" s="16">
        <v>620763315</v>
      </c>
      <c r="M32" s="66">
        <v>659460.38</v>
      </c>
      <c r="N32" s="185">
        <v>941.3201062966057</v>
      </c>
      <c r="O32" s="156">
        <v>0.1175645715262585</v>
      </c>
      <c r="P32" s="186">
        <v>2.4188402285377713</v>
      </c>
    </row>
    <row r="33" spans="1:16" ht="12.75">
      <c r="A33" s="161">
        <v>2017</v>
      </c>
      <c r="B33" s="16">
        <v>378552</v>
      </c>
      <c r="C33" s="66">
        <v>3785.52</v>
      </c>
      <c r="D33" s="183">
        <v>100</v>
      </c>
      <c r="E33" s="156">
        <v>0</v>
      </c>
      <c r="F33" s="184">
        <v>5.645253041636909</v>
      </c>
      <c r="G33" s="16">
        <v>3398491</v>
      </c>
      <c r="H33" s="66">
        <v>9724.5</v>
      </c>
      <c r="I33" s="183">
        <v>349.4771967710422</v>
      </c>
      <c r="J33" s="156">
        <v>0.2231615853661911</v>
      </c>
      <c r="K33" s="184">
        <v>1.236730581501067</v>
      </c>
      <c r="L33" s="16">
        <v>626911332</v>
      </c>
      <c r="M33" s="66">
        <v>658331.79</v>
      </c>
      <c r="N33" s="185">
        <v>952.2726101378151</v>
      </c>
      <c r="O33" s="156">
        <v>0.01163525964010206</v>
      </c>
      <c r="P33" s="186">
        <v>2.4586193222648345</v>
      </c>
    </row>
    <row r="34" spans="1:16" ht="13.5" thickBot="1">
      <c r="A34" s="162">
        <v>2018</v>
      </c>
      <c r="B34" s="28">
        <v>378303</v>
      </c>
      <c r="C34" s="163">
        <v>3783.03</v>
      </c>
      <c r="D34" s="187">
        <v>100</v>
      </c>
      <c r="E34" s="165">
        <v>0</v>
      </c>
      <c r="F34" s="130">
        <v>5.645253041636909</v>
      </c>
      <c r="G34" s="28">
        <v>3212298</v>
      </c>
      <c r="H34" s="163">
        <v>9698.83</v>
      </c>
      <c r="I34" s="187">
        <v>331.2046916999267</v>
      </c>
      <c r="J34" s="165">
        <v>-0.05228525706381534</v>
      </c>
      <c r="K34" s="130">
        <v>1.1197825480647865</v>
      </c>
      <c r="L34" s="28">
        <v>627372089</v>
      </c>
      <c r="M34" s="163">
        <v>658612.34</v>
      </c>
      <c r="N34" s="188">
        <v>952.5665568306844</v>
      </c>
      <c r="O34" s="165">
        <v>0.0003086791426529343</v>
      </c>
      <c r="P34" s="189">
        <v>2.459686925911994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0.13214924177260812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f>VLOOKUP($A57,'[1]cntysect2018'!$A$3:$O$96,15)</f>
        <v>11308</v>
      </c>
      <c r="B4" s="204" t="str">
        <f>VLOOKUP($A57,'[1]cntysect2018'!$A$3:$N$96,2)</f>
        <v>BOX BUTTE</v>
      </c>
      <c r="C4" s="203">
        <f>VLOOKUP($A57,'[1]cntysect2018'!$A$3:$O$96,3)</f>
        <v>65758288</v>
      </c>
      <c r="D4" s="203">
        <f>VLOOKUP($A57,'[1]cntysect2018'!$A$3:$O$96,4)</f>
        <v>41317754</v>
      </c>
      <c r="E4" s="203">
        <f>VLOOKUP($A57,'[1]cntysect2018'!$A$3:$O$96,5)</f>
        <v>154219845</v>
      </c>
      <c r="F4" s="203">
        <f>VLOOKUP($A57,'[1]cntysect2018'!$A$3:$O$96,6)</f>
        <v>385912858</v>
      </c>
      <c r="G4" s="203">
        <f>VLOOKUP($A57,'[1]cntysect2018'!$A$3:$O$96,7)</f>
        <v>126912247</v>
      </c>
      <c r="H4" s="203">
        <f>VLOOKUP($A57,'[1]cntysect2018'!$A$3:$O$96,8)</f>
        <v>12049106</v>
      </c>
      <c r="I4" s="203">
        <f>VLOOKUP($A57,'[1]cntysect2018'!$A$3:$O$96,9)</f>
        <v>371465</v>
      </c>
      <c r="J4" s="203">
        <f>VLOOKUP($A57,'[1]cntysect2018'!$A$3:$O$96,10)</f>
        <v>627324620</v>
      </c>
      <c r="K4" s="203">
        <f>VLOOKUP($A57,'[1]cntysect2018'!$A$3:$O$96,11)</f>
        <v>44540815</v>
      </c>
      <c r="L4" s="203">
        <f>VLOOKUP($A57,'[1]cntysect2018'!$A$3:$O$96,12)</f>
        <v>21775706</v>
      </c>
      <c r="M4" s="203">
        <f>VLOOKUP($A57,'[1]cntysect2018'!$A$3:$O$96,13)</f>
        <v>0</v>
      </c>
      <c r="N4" s="203">
        <f>VLOOKUP($A57,'[1]cntysect2018'!$A$3:$O$96,14)</f>
        <v>1480182704</v>
      </c>
      <c r="O4" s="21"/>
    </row>
    <row r="5" spans="1:15" ht="12.75">
      <c r="A5" s="205" t="s">
        <v>96</v>
      </c>
      <c r="B5" s="206"/>
      <c r="C5" s="207">
        <f aca="true" t="shared" si="0" ref="C5:M5">IF(C4&gt;0,+C4/$N$4," ")</f>
        <v>0.04442579137176569</v>
      </c>
      <c r="D5" s="207">
        <f t="shared" si="0"/>
        <v>0.02791395541127739</v>
      </c>
      <c r="E5" s="207">
        <f t="shared" si="0"/>
        <v>0.10418973589087419</v>
      </c>
      <c r="F5" s="207">
        <f t="shared" si="0"/>
        <v>0.2607197455808131</v>
      </c>
      <c r="G5" s="207">
        <f t="shared" si="0"/>
        <v>0.0857409336408514</v>
      </c>
      <c r="H5" s="207">
        <f t="shared" si="0"/>
        <v>0.0081402829309104</v>
      </c>
      <c r="I5" s="207">
        <f t="shared" si="0"/>
        <v>0.000250958884329728</v>
      </c>
      <c r="J5" s="207">
        <f t="shared" si="0"/>
        <v>0.42381566701511736</v>
      </c>
      <c r="K5" s="207">
        <f t="shared" si="0"/>
        <v>0.0300914305238362</v>
      </c>
      <c r="L5" s="207">
        <f t="shared" si="0"/>
        <v>0.014711498750224553</v>
      </c>
      <c r="M5" s="207" t="str">
        <f t="shared" si="0"/>
        <v> </v>
      </c>
      <c r="N5" s="207">
        <f>SUM(C5:M5)</f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f>+INDEX('[1]citysect2018'!$B$3:$R$2262,($A$57*15)-14,4)</f>
        <v>8491</v>
      </c>
      <c r="B8" s="212" t="str">
        <f>+INDEX('[1]citysect2018'!$B$3:$R$2262,($A$57*15)-14,5)</f>
        <v>ALLIANCE</v>
      </c>
      <c r="C8" s="212">
        <f>+INDEX('[1]citysect2018'!$B$3:$R$2262,($A$57*15)-14,6)</f>
        <v>9507425</v>
      </c>
      <c r="D8" s="212">
        <f>+INDEX('[1]citysect2018'!$B$3:$R$2262,($A$57*15)-14,7)</f>
        <v>23589263</v>
      </c>
      <c r="E8" s="212">
        <f>+INDEX('[1]citysect2018'!$B$3:$R$2262,($A$57*15)-14,8)</f>
        <v>84748788</v>
      </c>
      <c r="F8" s="212">
        <f>+INDEX('[1]citysect2018'!$B$3:$R$2262,($A$57*15)-14,9)</f>
        <v>306780304</v>
      </c>
      <c r="G8" s="212">
        <f>+INDEX('[1]citysect2018'!$B$3:$R$2262,($A$57*15)-14,10)</f>
        <v>80293745</v>
      </c>
      <c r="H8" s="212">
        <f>+INDEX('[1]citysect2018'!$B$3:$R$2262,($A$57*15)-14,11)</f>
        <v>0</v>
      </c>
      <c r="I8" s="212">
        <f>+INDEX('[1]citysect2018'!$B$3:$R$2262,($A$57*15)-14,12)</f>
        <v>52650</v>
      </c>
      <c r="J8" s="212">
        <f>+INDEX('[1]citysect2018'!$B$3:$R$2262,($A$57*15)-14,13)</f>
        <v>0</v>
      </c>
      <c r="K8" s="212">
        <f>+INDEX('[1]citysect2018'!$B$3:$R$2262,($A$57*15)-14,14)</f>
        <v>0</v>
      </c>
      <c r="L8" s="212">
        <f>+INDEX('[1]citysect2018'!$B$3:$R$2262,($A$57*15)-14,15)</f>
        <v>0</v>
      </c>
      <c r="M8" s="212">
        <f>+INDEX('[1]citysect2018'!$B$3:$R$2262,($A$57*15)-14,16)</f>
        <v>0</v>
      </c>
      <c r="N8" s="212">
        <f>+INDEX('[1]citysect2018'!$B$3:$R$2262,($A$57*15)-14,17)</f>
        <v>504972175</v>
      </c>
      <c r="O8" s="21"/>
    </row>
    <row r="9" spans="1:14" s="215" customFormat="1" ht="12.75">
      <c r="A9" s="213">
        <f>IF(A8&gt;0,A8/$A$4," ")</f>
        <v>0.750884329678104</v>
      </c>
      <c r="B9" s="214" t="s">
        <v>99</v>
      </c>
      <c r="C9" s="213">
        <f>+IF(C8&gt;0,(C8/$C$4),"  ")</f>
        <v>0.1445813948197678</v>
      </c>
      <c r="D9" s="213">
        <f>+IF(D8&gt;0,(D8/$D$4),"  ")</f>
        <v>0.5709231677985207</v>
      </c>
      <c r="E9" s="213">
        <f>+IF(E8&gt;0,(E8/$E$4),"  ")</f>
        <v>0.5495323121353156</v>
      </c>
      <c r="F9" s="213">
        <f>+IF(F8&gt;0,(F8/$F$4),"  ")</f>
        <v>0.7949470913975092</v>
      </c>
      <c r="G9" s="213">
        <f>+IF(G8&gt;0,(G8/$G$4),"  ")</f>
        <v>0.6326713685874619</v>
      </c>
      <c r="H9" s="213" t="str">
        <f>+IF(H8&gt;0,(H8/$H$4),"  ")</f>
        <v>  </v>
      </c>
      <c r="I9" s="213">
        <f>+IF(I8&gt;0,(I8/$I$4),"  ")</f>
        <v>0.14173609895952513</v>
      </c>
      <c r="J9" s="213" t="str">
        <f>+IF(J8&gt;0,(J8/$J$4),"  ")</f>
        <v>  </v>
      </c>
      <c r="K9" s="213" t="str">
        <f>+IF(K8&gt;0,(K8/$K$4),"  ")</f>
        <v>  </v>
      </c>
      <c r="L9" s="213" t="str">
        <f>+IF(L8&gt;0,(L8/$L$4),"  ")</f>
        <v>  </v>
      </c>
      <c r="M9" s="213" t="str">
        <f>+IF(M8&gt;0,(M8/$M$4),"  ")</f>
        <v>  </v>
      </c>
      <c r="N9" s="213">
        <f>+IF(N8&gt;0,(N8/$N$4),"  ")</f>
        <v>0.34115530037972935</v>
      </c>
    </row>
    <row r="10" spans="1:14" s="215" customFormat="1" ht="12.75">
      <c r="A10" s="216"/>
      <c r="B10" s="214" t="s">
        <v>100</v>
      </c>
      <c r="C10" s="213">
        <f>IF(C8&gt;0,(C8/$N8),"  ")</f>
        <v>0.01882762154172158</v>
      </c>
      <c r="D10" s="213">
        <f aca="true" t="shared" si="1" ref="D10:N10">IF(D8&gt;0,(D8/$N8),"  ")</f>
        <v>0.04671398577555288</v>
      </c>
      <c r="E10" s="213">
        <f t="shared" si="1"/>
        <v>0.16782862936952914</v>
      </c>
      <c r="F10" s="213">
        <f t="shared" si="1"/>
        <v>0.6075192242027989</v>
      </c>
      <c r="G10" s="213">
        <f t="shared" si="1"/>
        <v>0.15900627593985747</v>
      </c>
      <c r="H10" s="213" t="str">
        <f t="shared" si="1"/>
        <v>  </v>
      </c>
      <c r="I10" s="213">
        <f t="shared" si="1"/>
        <v>0.00010426317054004015</v>
      </c>
      <c r="J10" s="213" t="str">
        <f t="shared" si="1"/>
        <v>  </v>
      </c>
      <c r="K10" s="213" t="str">
        <f t="shared" si="1"/>
        <v>  </v>
      </c>
      <c r="L10" s="213" t="str">
        <f t="shared" si="1"/>
        <v>  </v>
      </c>
      <c r="M10" s="213" t="str">
        <f t="shared" si="1"/>
        <v>  </v>
      </c>
      <c r="N10" s="213">
        <f t="shared" si="1"/>
        <v>1</v>
      </c>
    </row>
    <row r="11" spans="1:15" ht="12.75">
      <c r="A11" s="212">
        <f>+INDEX('[1]citysect2018'!$B$3:$R$2261,($A$57*15)-13,4)</f>
        <v>803</v>
      </c>
      <c r="B11" s="212" t="str">
        <f>+INDEX('[1]citysect2018'!$B$3:$R$2261,($A$57*15)-13,5)</f>
        <v>HEMINGFORD</v>
      </c>
      <c r="C11" s="212">
        <f>+INDEX('[1]citysect2018'!$B$3:$R$2261,($A$57*15)-13,6)</f>
        <v>1644148</v>
      </c>
      <c r="D11" s="212">
        <f>+INDEX('[1]citysect2018'!$B$3:$R$2261,($A$57*15)-13,7)</f>
        <v>684496</v>
      </c>
      <c r="E11" s="212">
        <f>+INDEX('[1]citysect2018'!$B$3:$R$2261,($A$57*15)-13,8)</f>
        <v>1769272</v>
      </c>
      <c r="F11" s="212">
        <f>+INDEX('[1]citysect2018'!$B$3:$R$2261,($A$57*15)-13,9)</f>
        <v>17745309</v>
      </c>
      <c r="G11" s="212">
        <f>+INDEX('[1]citysect2018'!$B$3:$R$2261,($A$57*15)-13,10)</f>
        <v>18907584</v>
      </c>
      <c r="H11" s="212">
        <f>+INDEX('[1]citysect2018'!$B$3:$R$2261,($A$57*15)-13,11)</f>
        <v>0</v>
      </c>
      <c r="I11" s="212">
        <f>+INDEX('[1]citysect2018'!$B$3:$R$2261,($A$57*15)-13,12)</f>
        <v>0</v>
      </c>
      <c r="J11" s="212">
        <f>+INDEX('[1]citysect2018'!$B$3:$R$2261,($A$57*15)-13,13)</f>
        <v>0</v>
      </c>
      <c r="K11" s="212">
        <f>+INDEX('[1]citysect2018'!$B$3:$R$2261,($A$57*15)-13,14)</f>
        <v>0</v>
      </c>
      <c r="L11" s="212">
        <f>+INDEX('[1]citysect2018'!$B$3:$R$2261,($A$57*15)-13,15)</f>
        <v>0</v>
      </c>
      <c r="M11" s="212">
        <f>+INDEX('[1]citysect2018'!$B$3:$R$2261,($A$57*15)-13,16)</f>
        <v>0</v>
      </c>
      <c r="N11" s="212">
        <f>+INDEX('[1]citysect2018'!$B$3:$R$2261,($A$57*15)-13,17)</f>
        <v>40750809</v>
      </c>
      <c r="O11" s="21"/>
    </row>
    <row r="12" spans="1:14" ht="12.75">
      <c r="A12" s="213">
        <f>IF(A11&gt;0,A11/$A$4," ")</f>
        <v>0.07101167315175097</v>
      </c>
      <c r="B12" s="214" t="s">
        <v>99</v>
      </c>
      <c r="C12" s="213">
        <f>+IF(C11&gt;0,(C11/$C$4),"  ")</f>
        <v>0.02500290153539277</v>
      </c>
      <c r="D12" s="213">
        <f>+IF(D11&gt;0,(D11/$D$4),"  ")</f>
        <v>0.01656663138078609</v>
      </c>
      <c r="E12" s="213">
        <f>+IF(E11&gt;0,(E11/$E$4),"  ")</f>
        <v>0.011472401622501955</v>
      </c>
      <c r="F12" s="213">
        <f>+IF(F11&gt;0,(F11/$F$4),"  ")</f>
        <v>0.04598268399753604</v>
      </c>
      <c r="G12" s="213">
        <f>+IF(G11&gt;0,(G11/$G$4),"  ")</f>
        <v>0.1489815557359094</v>
      </c>
      <c r="H12" s="213" t="str">
        <f>+IF(H11&gt;0,(H11/$H$4),"  ")</f>
        <v>  </v>
      </c>
      <c r="I12" s="213" t="str">
        <f>+IF(I11&gt;0,(I11/$I$4),"  ")</f>
        <v>  </v>
      </c>
      <c r="J12" s="213" t="str">
        <f>+IF(J11&gt;0,(J11/$J$4),"  ")</f>
        <v>  </v>
      </c>
      <c r="K12" s="213" t="str">
        <f>+IF(K11&gt;0,(K11/$K$4),"  ")</f>
        <v>  </v>
      </c>
      <c r="L12" s="213" t="str">
        <f>+IF(L11&gt;0,(L11/$L$4),"  ")</f>
        <v>  </v>
      </c>
      <c r="M12" s="213" t="str">
        <f>+IF(M11&gt;0,(M11/$M$4),"  ")</f>
        <v>  </v>
      </c>
      <c r="N12" s="213">
        <f>+IF(N11&gt;0,(N11/$N$4),"  ")</f>
        <v>0.02753093174908494</v>
      </c>
    </row>
    <row r="13" spans="1:14" ht="12.75">
      <c r="A13" s="217"/>
      <c r="B13" s="214" t="s">
        <v>100</v>
      </c>
      <c r="C13" s="213">
        <f>IF(C11&gt;0,(C11/$N11),"  ")</f>
        <v>0.040346389196837786</v>
      </c>
      <c r="D13" s="213">
        <f aca="true" t="shared" si="2" ref="D13:N13">IF(D11&gt;0,(D11/$N11),"  ")</f>
        <v>0.016797114383667818</v>
      </c>
      <c r="E13" s="213">
        <f t="shared" si="2"/>
        <v>0.04341685584695999</v>
      </c>
      <c r="F13" s="213">
        <f t="shared" si="2"/>
        <v>0.4354590604569347</v>
      </c>
      <c r="G13" s="213">
        <f t="shared" si="2"/>
        <v>0.4639805801155997</v>
      </c>
      <c r="H13" s="213" t="str">
        <f t="shared" si="2"/>
        <v>  </v>
      </c>
      <c r="I13" s="213" t="str">
        <f t="shared" si="2"/>
        <v>  </v>
      </c>
      <c r="J13" s="213" t="str">
        <f t="shared" si="2"/>
        <v>  </v>
      </c>
      <c r="K13" s="213" t="str">
        <f t="shared" si="2"/>
        <v>  </v>
      </c>
      <c r="L13" s="213" t="str">
        <f t="shared" si="2"/>
        <v>  </v>
      </c>
      <c r="M13" s="213" t="str">
        <f t="shared" si="2"/>
        <v>  </v>
      </c>
      <c r="N13" s="213">
        <f t="shared" si="2"/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f>+A8+A11+A14+A17+A20+A23+A26+A29+A32+A35+A38+A41+A44+A47+A50</f>
        <v>9294</v>
      </c>
      <c r="B53" s="219" t="s">
        <v>101</v>
      </c>
      <c r="C53" s="212">
        <f>+C8+C11+C14+C17+C20+C23+C26+C29+C32+C35+C38+C41+C44+C47+C50</f>
        <v>11151573</v>
      </c>
      <c r="D53" s="212">
        <f aca="true" t="shared" si="3" ref="D53:M53">+D8+D11+D14+D17+D20+D23+D26+D29+D32+D35+D38+D41+D44+D47+D50</f>
        <v>24273759</v>
      </c>
      <c r="E53" s="212">
        <f t="shared" si="3"/>
        <v>86518060</v>
      </c>
      <c r="F53" s="212">
        <f t="shared" si="3"/>
        <v>324525613</v>
      </c>
      <c r="G53" s="212">
        <f t="shared" si="3"/>
        <v>99201329</v>
      </c>
      <c r="H53" s="212">
        <f t="shared" si="3"/>
        <v>0</v>
      </c>
      <c r="I53" s="212">
        <f t="shared" si="3"/>
        <v>52650</v>
      </c>
      <c r="J53" s="212">
        <f t="shared" si="3"/>
        <v>0</v>
      </c>
      <c r="K53" s="212">
        <f t="shared" si="3"/>
        <v>0</v>
      </c>
      <c r="L53" s="212">
        <f t="shared" si="3"/>
        <v>0</v>
      </c>
      <c r="M53" s="212">
        <f t="shared" si="3"/>
        <v>0</v>
      </c>
      <c r="N53" s="212">
        <f>+N8+N11+N14+N17+N20+N23+N26+N29+N32+N35+N38+N41+N44+N47+N50</f>
        <v>545722984</v>
      </c>
      <c r="O53" s="21"/>
    </row>
    <row r="54" spans="1:14" ht="12.75">
      <c r="A54" s="207">
        <f>IF(A53&gt;0,+A53/A4,"  ")</f>
        <v>0.821896002829855</v>
      </c>
      <c r="B54" s="220" t="s">
        <v>102</v>
      </c>
      <c r="C54" s="207">
        <f>IF(C53&gt;0,+C53/C4,"  ")</f>
        <v>0.1695842963551606</v>
      </c>
      <c r="D54" s="207">
        <f aca="true" t="shared" si="4" ref="D54:N54">IF(D53&gt;0,+D53/D4,"  ")</f>
        <v>0.5874897991793068</v>
      </c>
      <c r="E54" s="207">
        <f t="shared" si="4"/>
        <v>0.5610047137578176</v>
      </c>
      <c r="F54" s="207">
        <f t="shared" si="4"/>
        <v>0.8409297753950453</v>
      </c>
      <c r="G54" s="207">
        <f t="shared" si="4"/>
        <v>0.7816529243233713</v>
      </c>
      <c r="H54" s="207" t="str">
        <f t="shared" si="4"/>
        <v>  </v>
      </c>
      <c r="I54" s="207">
        <f t="shared" si="4"/>
        <v>0.14173609895952513</v>
      </c>
      <c r="J54" s="207" t="str">
        <f t="shared" si="4"/>
        <v>  </v>
      </c>
      <c r="K54" s="207" t="str">
        <f t="shared" si="4"/>
        <v>  </v>
      </c>
      <c r="L54" s="207" t="str">
        <f t="shared" si="4"/>
        <v>  </v>
      </c>
      <c r="M54" s="207" t="str">
        <f t="shared" si="4"/>
        <v>  </v>
      </c>
      <c r="N54" s="207">
        <f t="shared" si="4"/>
        <v>0.3686862321288143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</v>
      </c>
      <c r="B57" s="223" t="str">
        <f>+B4</f>
        <v>BOX BUTTE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2019-02-25T15:37:17Z</dcterms:created>
  <dcterms:modified xsi:type="dcterms:W3CDTF">2019-02-25T15:39:44Z</dcterms:modified>
  <cp:category/>
  <cp:version/>
  <cp:contentType/>
  <cp:contentStatus/>
</cp:coreProperties>
</file>